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46" yWindow="165" windowWidth="9720" windowHeight="5835" tabRatio="579" activeTab="0"/>
  </bookViews>
  <sheets>
    <sheet name="Start Here" sheetId="1" r:id="rId1"/>
    <sheet name="Jan" sheetId="2" r:id="rId2"/>
    <sheet name="Feb" sheetId="3" r:id="rId3"/>
    <sheet name="Mar" sheetId="4" r:id="rId4"/>
    <sheet name="Apr" sheetId="5" r:id="rId5"/>
    <sheet name="May" sheetId="6" r:id="rId6"/>
    <sheet name="Jun" sheetId="7" r:id="rId7"/>
    <sheet name="Jul" sheetId="8" r:id="rId8"/>
    <sheet name="Aug" sheetId="9" r:id="rId9"/>
    <sheet name="Sep" sheetId="10" r:id="rId10"/>
    <sheet name="Oct" sheetId="11" r:id="rId11"/>
    <sheet name="Nov" sheetId="12" r:id="rId12"/>
    <sheet name="Dec" sheetId="13" r:id="rId13"/>
    <sheet name="Analysis" sheetId="14" r:id="rId14"/>
    <sheet name="example month" sheetId="15" r:id="rId15"/>
  </sheets>
  <definedNames/>
  <calcPr fullCalcOnLoad="1"/>
</workbook>
</file>

<file path=xl/comments1.xml><?xml version="1.0" encoding="utf-8"?>
<comments xmlns="http://schemas.openxmlformats.org/spreadsheetml/2006/main">
  <authors>
    <author>user</author>
    <author>Your User Name</author>
  </authors>
  <commentList>
    <comment ref="F71" authorId="0">
      <text>
        <r>
          <rPr>
            <sz val="8"/>
            <rFont val="Tahoma"/>
            <family val="2"/>
          </rPr>
          <t>Keep in mind, you can't change these values here. If you need to change them, go back to step 1 (above), and make the changes there.</t>
        </r>
      </text>
    </comment>
    <comment ref="F83" authorId="0">
      <text>
        <r>
          <rPr>
            <sz val="8"/>
            <rFont val="Tahoma"/>
            <family val="2"/>
          </rPr>
          <t>Keep in mind, you can't change these values here. If you need to change them, go back to step 1 (above), and make the changes there.</t>
        </r>
      </text>
    </comment>
    <comment ref="F95" authorId="0">
      <text>
        <r>
          <rPr>
            <sz val="8"/>
            <rFont val="Tahoma"/>
            <family val="2"/>
          </rPr>
          <t>Keep in mind, you can't change these values here. If you need to change them, go back to step 1 (above), and make the changes there.</t>
        </r>
      </text>
    </comment>
    <comment ref="O103" authorId="1">
      <text>
        <r>
          <rPr>
            <sz val="8"/>
            <rFont val="Tahoma"/>
            <family val="2"/>
          </rPr>
          <t>This is a sample comment. These will hopefully make things clearer for you!</t>
        </r>
      </text>
    </comment>
  </commentList>
</comments>
</file>

<file path=xl/comments10.xml><?xml version="1.0" encoding="utf-8"?>
<comments xmlns="http://schemas.openxmlformats.org/spreadsheetml/2006/main">
  <authors>
    <author>user</author>
    <author>Play</author>
    <author>Your User Name</author>
  </authors>
  <commentList>
    <comment ref="N4" authorId="0">
      <text>
        <r>
          <rPr>
            <sz val="8"/>
            <rFont val="Tahoma"/>
            <family val="2"/>
          </rPr>
          <t>Is this number much lower than you're expecting? The budget program automatically subtracts the amounts to go towards Regular Expenses and Irregular Expenses (see the columns further down the page).</t>
        </r>
      </text>
    </comment>
    <comment ref="L35" authorId="1">
      <text>
        <r>
          <rPr>
            <sz val="8"/>
            <rFont val="Tahoma"/>
            <family val="2"/>
          </rPr>
          <t>Total spent this month.</t>
        </r>
      </text>
    </comment>
    <comment ref="M35" authorId="1">
      <text>
        <r>
          <rPr>
            <sz val="8"/>
            <rFont val="Tahoma"/>
            <family val="2"/>
          </rPr>
          <t>Total money made this month.</t>
        </r>
      </text>
    </comment>
    <comment ref="N35" authorId="1">
      <text>
        <r>
          <rPr>
            <sz val="8"/>
            <rFont val="Tahoma"/>
            <family val="2"/>
          </rPr>
          <t>Income minus expenses.</t>
        </r>
      </text>
    </comment>
    <comment ref="L36" authorId="1">
      <text>
        <r>
          <rPr>
            <sz val="8"/>
            <rFont val="Tahoma"/>
            <family val="2"/>
          </rPr>
          <t>What you planned to spend this month.</t>
        </r>
      </text>
    </comment>
    <comment ref="L37" authorId="1">
      <text>
        <r>
          <rPr>
            <sz val="8"/>
            <rFont val="Tahoma"/>
            <family val="2"/>
          </rPr>
          <t>The difference between what you planned to spend and what you actually spent.</t>
        </r>
      </text>
    </comment>
    <comment ref="A40" authorId="0">
      <text>
        <r>
          <rPr>
            <sz val="8"/>
            <rFont val="Tahoma"/>
            <family val="2"/>
          </rPr>
          <t>This is just a listing of all of your regular expenses. When you write your monthly car insurance payment, enter that info here.</t>
        </r>
      </text>
    </comment>
    <comment ref="E40" authorId="0">
      <text>
        <r>
          <rPr>
            <sz val="8"/>
            <rFont val="Tahoma"/>
            <family val="2"/>
          </rPr>
          <t>For each of your irregular expenses this month, enter the amounts here. There are multiple lines for each expense, in case you spend money on them a couple of times during the month. Say, in December, you'll probably fill up the lines under "Christmas" (but those lines will stay empty in March).</t>
        </r>
      </text>
    </comment>
    <comment ref="B4" authorId="2">
      <text>
        <r>
          <rPr>
            <sz val="8"/>
            <rFont val="Tahoma"/>
            <family val="2"/>
          </rPr>
          <t xml:space="preserve">This main area (all these white cells) are where you input your monthly expenditures. On the left are dates for the month. (They go to 31 days for all 12 months.) If you spend money in a </t>
        </r>
        <r>
          <rPr>
            <b/>
            <sz val="8"/>
            <rFont val="Tahoma"/>
            <family val="2"/>
          </rPr>
          <t>Variable Expenses</t>
        </r>
        <r>
          <rPr>
            <sz val="8"/>
            <rFont val="Tahoma"/>
            <family val="2"/>
          </rPr>
          <t xml:space="preserve"> category on the 8th of the month, put that info in under that category, on the 8th.
On the far right, you'll see a column titled "</t>
        </r>
        <r>
          <rPr>
            <b/>
            <sz val="8"/>
            <rFont val="Tahoma"/>
            <family val="2"/>
          </rPr>
          <t>income</t>
        </r>
        <r>
          <rPr>
            <sz val="8"/>
            <rFont val="Tahoma"/>
            <family val="2"/>
          </rPr>
          <t xml:space="preserve">." That's where you input your income for the month. Try to put it in according to the date deposited (using those dates on the far left).
Below, you'll see the areas for </t>
        </r>
        <r>
          <rPr>
            <b/>
            <sz val="8"/>
            <rFont val="Tahoma"/>
            <family val="2"/>
          </rPr>
          <t>Regular Expenses</t>
        </r>
        <r>
          <rPr>
            <sz val="8"/>
            <rFont val="Tahoma"/>
            <family val="2"/>
          </rPr>
          <t xml:space="preserve"> (on the left) and </t>
        </r>
        <r>
          <rPr>
            <b/>
            <sz val="8"/>
            <rFont val="Tahoma"/>
            <family val="2"/>
          </rPr>
          <t>Irregular Expenses</t>
        </r>
        <r>
          <rPr>
            <sz val="8"/>
            <rFont val="Tahoma"/>
            <family val="2"/>
          </rPr>
          <t xml:space="preserve"> (on the right). Those </t>
        </r>
        <r>
          <rPr>
            <i/>
            <sz val="8"/>
            <rFont val="Tahoma"/>
            <family val="2"/>
          </rPr>
          <t>are not</t>
        </r>
        <r>
          <rPr>
            <sz val="8"/>
            <rFont val="Tahoma"/>
            <family val="2"/>
          </rPr>
          <t xml:space="preserve"> date-specific. So just input those expenses as they happen. You spend money in an Irregular Expenses category? Add it to the list. If you run out of lines for that category (say, buying Christmas gifts in December), you can add your receipts and enter the total on the line.</t>
        </r>
      </text>
    </comment>
  </commentList>
</comments>
</file>

<file path=xl/comments11.xml><?xml version="1.0" encoding="utf-8"?>
<comments xmlns="http://schemas.openxmlformats.org/spreadsheetml/2006/main">
  <authors>
    <author>user</author>
    <author>Play</author>
    <author>Your User Name</author>
  </authors>
  <commentList>
    <comment ref="N4" authorId="0">
      <text>
        <r>
          <rPr>
            <sz val="8"/>
            <rFont val="Tahoma"/>
            <family val="2"/>
          </rPr>
          <t>Is this number much lower than you're expecting? The budget program automatically subtracts the amounts to go towards Regular Expenses and Irregular Expenses (see the columns further down the page).</t>
        </r>
      </text>
    </comment>
    <comment ref="L35" authorId="1">
      <text>
        <r>
          <rPr>
            <sz val="8"/>
            <rFont val="Tahoma"/>
            <family val="2"/>
          </rPr>
          <t>Total spent this month.</t>
        </r>
      </text>
    </comment>
    <comment ref="M35" authorId="1">
      <text>
        <r>
          <rPr>
            <sz val="8"/>
            <rFont val="Tahoma"/>
            <family val="2"/>
          </rPr>
          <t>Total money made this month.</t>
        </r>
      </text>
    </comment>
    <comment ref="N35" authorId="1">
      <text>
        <r>
          <rPr>
            <sz val="8"/>
            <rFont val="Tahoma"/>
            <family val="2"/>
          </rPr>
          <t>Income minus expenses.</t>
        </r>
      </text>
    </comment>
    <comment ref="L36" authorId="1">
      <text>
        <r>
          <rPr>
            <sz val="8"/>
            <rFont val="Tahoma"/>
            <family val="2"/>
          </rPr>
          <t>What you planned to spend this month.</t>
        </r>
      </text>
    </comment>
    <comment ref="L37" authorId="1">
      <text>
        <r>
          <rPr>
            <sz val="8"/>
            <rFont val="Tahoma"/>
            <family val="2"/>
          </rPr>
          <t>The difference between what you planned to spend and what you actually spent.</t>
        </r>
      </text>
    </comment>
    <comment ref="A40" authorId="0">
      <text>
        <r>
          <rPr>
            <sz val="8"/>
            <rFont val="Tahoma"/>
            <family val="2"/>
          </rPr>
          <t>This is just a listing of all of your regular expenses. When you write your monthly car insurance payment, enter that info here.</t>
        </r>
      </text>
    </comment>
    <comment ref="E40" authorId="0">
      <text>
        <r>
          <rPr>
            <sz val="8"/>
            <rFont val="Tahoma"/>
            <family val="2"/>
          </rPr>
          <t>For each of your irregular expenses this month, enter the amounts here. There are multiple lines for each expense, in case you spend money on them a couple of times during the month. Say, in December, you'll probably fill up the lines under "Christmas" (but those lines will stay empty in March).</t>
        </r>
      </text>
    </comment>
    <comment ref="B4" authorId="2">
      <text>
        <r>
          <rPr>
            <sz val="8"/>
            <rFont val="Tahoma"/>
            <family val="2"/>
          </rPr>
          <t xml:space="preserve">This main area (all these white cells) are where you input your monthly expenditures. On the left are dates for the month. (They go to 31 days for all 12 months.) If you spend money in a </t>
        </r>
        <r>
          <rPr>
            <b/>
            <sz val="8"/>
            <rFont val="Tahoma"/>
            <family val="2"/>
          </rPr>
          <t>Variable Expenses</t>
        </r>
        <r>
          <rPr>
            <sz val="8"/>
            <rFont val="Tahoma"/>
            <family val="2"/>
          </rPr>
          <t xml:space="preserve"> category on the 8th of the month, put that info in under that category, on the 8th.
On the far right, you'll see a column titled "</t>
        </r>
        <r>
          <rPr>
            <b/>
            <sz val="8"/>
            <rFont val="Tahoma"/>
            <family val="2"/>
          </rPr>
          <t>income</t>
        </r>
        <r>
          <rPr>
            <sz val="8"/>
            <rFont val="Tahoma"/>
            <family val="2"/>
          </rPr>
          <t xml:space="preserve">." That's where you input your income for the month. Try to put it in according to the date deposited (using those dates on the far left).
Below, you'll see the areas for </t>
        </r>
        <r>
          <rPr>
            <b/>
            <sz val="8"/>
            <rFont val="Tahoma"/>
            <family val="2"/>
          </rPr>
          <t>Regular Expenses</t>
        </r>
        <r>
          <rPr>
            <sz val="8"/>
            <rFont val="Tahoma"/>
            <family val="2"/>
          </rPr>
          <t xml:space="preserve"> (on the left) and </t>
        </r>
        <r>
          <rPr>
            <b/>
            <sz val="8"/>
            <rFont val="Tahoma"/>
            <family val="2"/>
          </rPr>
          <t>Irregular Expenses</t>
        </r>
        <r>
          <rPr>
            <sz val="8"/>
            <rFont val="Tahoma"/>
            <family val="2"/>
          </rPr>
          <t xml:space="preserve"> (on the right). Those </t>
        </r>
        <r>
          <rPr>
            <i/>
            <sz val="8"/>
            <rFont val="Tahoma"/>
            <family val="2"/>
          </rPr>
          <t>are not</t>
        </r>
        <r>
          <rPr>
            <sz val="8"/>
            <rFont val="Tahoma"/>
            <family val="2"/>
          </rPr>
          <t xml:space="preserve"> date-specific. So just input those expenses as they happen. You spend money in an Irregular Expenses category? Add it to the list. If you run out of lines for that category (say, buying Christmas gifts in December), you can add your receipts and enter the total on the line.</t>
        </r>
      </text>
    </comment>
  </commentList>
</comments>
</file>

<file path=xl/comments12.xml><?xml version="1.0" encoding="utf-8"?>
<comments xmlns="http://schemas.openxmlformats.org/spreadsheetml/2006/main">
  <authors>
    <author>user</author>
    <author>Play</author>
    <author>Your User Name</author>
  </authors>
  <commentList>
    <comment ref="N4" authorId="0">
      <text>
        <r>
          <rPr>
            <sz val="8"/>
            <rFont val="Tahoma"/>
            <family val="2"/>
          </rPr>
          <t>Is this number much lower than you're expecting? The budget program automatically subtracts the amounts to go towards Regular Expenses and Irregular Expenses (see the columns further down the page).</t>
        </r>
      </text>
    </comment>
    <comment ref="L35" authorId="1">
      <text>
        <r>
          <rPr>
            <sz val="8"/>
            <rFont val="Tahoma"/>
            <family val="2"/>
          </rPr>
          <t>Total spent this month.</t>
        </r>
      </text>
    </comment>
    <comment ref="M35" authorId="1">
      <text>
        <r>
          <rPr>
            <sz val="8"/>
            <rFont val="Tahoma"/>
            <family val="2"/>
          </rPr>
          <t>Total money made this month.</t>
        </r>
      </text>
    </comment>
    <comment ref="N35" authorId="1">
      <text>
        <r>
          <rPr>
            <sz val="8"/>
            <rFont val="Tahoma"/>
            <family val="2"/>
          </rPr>
          <t>Income minus expenses.</t>
        </r>
      </text>
    </comment>
    <comment ref="L36" authorId="1">
      <text>
        <r>
          <rPr>
            <sz val="8"/>
            <rFont val="Tahoma"/>
            <family val="2"/>
          </rPr>
          <t>What you planned to spend this month.</t>
        </r>
      </text>
    </comment>
    <comment ref="L37" authorId="1">
      <text>
        <r>
          <rPr>
            <sz val="8"/>
            <rFont val="Tahoma"/>
            <family val="2"/>
          </rPr>
          <t>The difference between what you planned to spend and what you actually spent.</t>
        </r>
      </text>
    </comment>
    <comment ref="A40" authorId="0">
      <text>
        <r>
          <rPr>
            <sz val="8"/>
            <rFont val="Tahoma"/>
            <family val="2"/>
          </rPr>
          <t>This is just a listing of all of your regular expenses. When you write your monthly car insurance payment, enter that info here.</t>
        </r>
      </text>
    </comment>
    <comment ref="E40" authorId="0">
      <text>
        <r>
          <rPr>
            <sz val="8"/>
            <rFont val="Tahoma"/>
            <family val="2"/>
          </rPr>
          <t>For each of your irregular expenses this month, enter the amounts here. There are multiple lines for each expense, in case you spend money on them a couple of times during the month. Say, in December, you'll probably fill up the lines under "Christmas" (but those lines will stay empty in March).</t>
        </r>
      </text>
    </comment>
    <comment ref="B4" authorId="2">
      <text>
        <r>
          <rPr>
            <sz val="8"/>
            <rFont val="Tahoma"/>
            <family val="2"/>
          </rPr>
          <t xml:space="preserve">This main area (all these white cells) are where you input your monthly expenditures. On the left are dates for the month. (They go to 31 days for all 12 months.) If you spend money in a </t>
        </r>
        <r>
          <rPr>
            <b/>
            <sz val="8"/>
            <rFont val="Tahoma"/>
            <family val="2"/>
          </rPr>
          <t>Variable Expenses</t>
        </r>
        <r>
          <rPr>
            <sz val="8"/>
            <rFont val="Tahoma"/>
            <family val="2"/>
          </rPr>
          <t xml:space="preserve"> category on the 8th of the month, put that info in under that category, on the 8th.
On the far right, you'll see a column titled "</t>
        </r>
        <r>
          <rPr>
            <b/>
            <sz val="8"/>
            <rFont val="Tahoma"/>
            <family val="2"/>
          </rPr>
          <t>income</t>
        </r>
        <r>
          <rPr>
            <sz val="8"/>
            <rFont val="Tahoma"/>
            <family val="2"/>
          </rPr>
          <t xml:space="preserve">." That's where you input your income for the month. Try to put it in according to the date deposited (using those dates on the far left).
Below, you'll see the areas for </t>
        </r>
        <r>
          <rPr>
            <b/>
            <sz val="8"/>
            <rFont val="Tahoma"/>
            <family val="2"/>
          </rPr>
          <t>Regular Expenses</t>
        </r>
        <r>
          <rPr>
            <sz val="8"/>
            <rFont val="Tahoma"/>
            <family val="2"/>
          </rPr>
          <t xml:space="preserve"> (on the left) and </t>
        </r>
        <r>
          <rPr>
            <b/>
            <sz val="8"/>
            <rFont val="Tahoma"/>
            <family val="2"/>
          </rPr>
          <t>Irregular Expenses</t>
        </r>
        <r>
          <rPr>
            <sz val="8"/>
            <rFont val="Tahoma"/>
            <family val="2"/>
          </rPr>
          <t xml:space="preserve"> (on the right). Those </t>
        </r>
        <r>
          <rPr>
            <i/>
            <sz val="8"/>
            <rFont val="Tahoma"/>
            <family val="2"/>
          </rPr>
          <t>are not</t>
        </r>
        <r>
          <rPr>
            <sz val="8"/>
            <rFont val="Tahoma"/>
            <family val="2"/>
          </rPr>
          <t xml:space="preserve"> date-specific. So just input those expenses as they happen. You spend money in an Irregular Expenses category? Add it to the list. If you run out of lines for that category (say, buying Christmas gifts in December), you can add your receipts and enter the total on the line.</t>
        </r>
      </text>
    </comment>
  </commentList>
</comments>
</file>

<file path=xl/comments13.xml><?xml version="1.0" encoding="utf-8"?>
<comments xmlns="http://schemas.openxmlformats.org/spreadsheetml/2006/main">
  <authors>
    <author>user</author>
    <author>Play</author>
    <author>Your User Name</author>
  </authors>
  <commentList>
    <comment ref="N4" authorId="0">
      <text>
        <r>
          <rPr>
            <sz val="8"/>
            <rFont val="Tahoma"/>
            <family val="2"/>
          </rPr>
          <t>Is this number much lower than you're expecting? The budget program automatically subtracts the amounts to go towards Regular Expenses and Irregular Expenses (see the columns further down the page).</t>
        </r>
      </text>
    </comment>
    <comment ref="L35" authorId="1">
      <text>
        <r>
          <rPr>
            <sz val="8"/>
            <rFont val="Tahoma"/>
            <family val="2"/>
          </rPr>
          <t>Total spent this month.</t>
        </r>
      </text>
    </comment>
    <comment ref="M35" authorId="1">
      <text>
        <r>
          <rPr>
            <sz val="8"/>
            <rFont val="Tahoma"/>
            <family val="2"/>
          </rPr>
          <t>Total money made this month.</t>
        </r>
      </text>
    </comment>
    <comment ref="N35" authorId="1">
      <text>
        <r>
          <rPr>
            <sz val="8"/>
            <rFont val="Tahoma"/>
            <family val="2"/>
          </rPr>
          <t>Income minus expenses.</t>
        </r>
      </text>
    </comment>
    <comment ref="L36" authorId="1">
      <text>
        <r>
          <rPr>
            <sz val="8"/>
            <rFont val="Tahoma"/>
            <family val="2"/>
          </rPr>
          <t>What you planned to spend this month.</t>
        </r>
      </text>
    </comment>
    <comment ref="L37" authorId="1">
      <text>
        <r>
          <rPr>
            <sz val="8"/>
            <rFont val="Tahoma"/>
            <family val="2"/>
          </rPr>
          <t>The difference between what you planned to spend and what you actually spent.</t>
        </r>
      </text>
    </comment>
    <comment ref="A40" authorId="0">
      <text>
        <r>
          <rPr>
            <sz val="8"/>
            <rFont val="Tahoma"/>
            <family val="2"/>
          </rPr>
          <t>This is just a listing of all of your regular expenses. When you write your monthly car insurance payment, enter that info here.</t>
        </r>
      </text>
    </comment>
    <comment ref="E40" authorId="0">
      <text>
        <r>
          <rPr>
            <sz val="8"/>
            <rFont val="Tahoma"/>
            <family val="2"/>
          </rPr>
          <t>For each of your irregular expenses this month, enter the amounts here. There are multiple lines for each expense, in case you spend money on them a couple of times during the month. Say, in December, you'll probably fill up the lines under "Christmas" (but those lines will stay empty in March).</t>
        </r>
      </text>
    </comment>
    <comment ref="B4" authorId="2">
      <text>
        <r>
          <rPr>
            <sz val="8"/>
            <rFont val="Tahoma"/>
            <family val="2"/>
          </rPr>
          <t xml:space="preserve">This main area (all these white cells) are where you input your monthly expenditures. On the left are dates for the month. (They go to 31 days for all 12 months.) If you spend money in a </t>
        </r>
        <r>
          <rPr>
            <b/>
            <sz val="8"/>
            <rFont val="Tahoma"/>
            <family val="2"/>
          </rPr>
          <t>Variable Expenses</t>
        </r>
        <r>
          <rPr>
            <sz val="8"/>
            <rFont val="Tahoma"/>
            <family val="2"/>
          </rPr>
          <t xml:space="preserve"> category on the 8th of the month, put that info in under that category, on the 8th.
On the far right, you'll see a column titled "</t>
        </r>
        <r>
          <rPr>
            <b/>
            <sz val="8"/>
            <rFont val="Tahoma"/>
            <family val="2"/>
          </rPr>
          <t>income</t>
        </r>
        <r>
          <rPr>
            <sz val="8"/>
            <rFont val="Tahoma"/>
            <family val="2"/>
          </rPr>
          <t xml:space="preserve">." That's where you input your income for the month. Try to put it in according to the date deposited (using those dates on the far left).
Below, you'll see the areas for </t>
        </r>
        <r>
          <rPr>
            <b/>
            <sz val="8"/>
            <rFont val="Tahoma"/>
            <family val="2"/>
          </rPr>
          <t>Regular Expenses</t>
        </r>
        <r>
          <rPr>
            <sz val="8"/>
            <rFont val="Tahoma"/>
            <family val="2"/>
          </rPr>
          <t xml:space="preserve"> (on the left) and </t>
        </r>
        <r>
          <rPr>
            <b/>
            <sz val="8"/>
            <rFont val="Tahoma"/>
            <family val="2"/>
          </rPr>
          <t>Irregular Expenses</t>
        </r>
        <r>
          <rPr>
            <sz val="8"/>
            <rFont val="Tahoma"/>
            <family val="2"/>
          </rPr>
          <t xml:space="preserve"> (on the right). Those </t>
        </r>
        <r>
          <rPr>
            <i/>
            <sz val="8"/>
            <rFont val="Tahoma"/>
            <family val="2"/>
          </rPr>
          <t>are not</t>
        </r>
        <r>
          <rPr>
            <sz val="8"/>
            <rFont val="Tahoma"/>
            <family val="2"/>
          </rPr>
          <t xml:space="preserve"> date-specific. So just input those expenses as they happen. You spend money in an Irregular Expenses category? Add it to the list. If you run out of lines for that category (say, buying Christmas gifts in December), you can add your receipts and enter the total on the line.</t>
        </r>
      </text>
    </comment>
  </commentList>
</comments>
</file>

<file path=xl/comments15.xml><?xml version="1.0" encoding="utf-8"?>
<comments xmlns="http://schemas.openxmlformats.org/spreadsheetml/2006/main">
  <authors>
    <author>Your User Name</author>
    <author>user</author>
    <author>Play</author>
  </authors>
  <commentList>
    <comment ref="B4" authorId="0">
      <text>
        <r>
          <rPr>
            <sz val="8"/>
            <rFont val="Tahoma"/>
            <family val="2"/>
          </rPr>
          <t xml:space="preserve">This main area (all these white cells) are where you input your monthly expenditures. On the left are dates for the month. (They go to 31 days for all 12 months.) If you spend money in a </t>
        </r>
        <r>
          <rPr>
            <b/>
            <sz val="8"/>
            <rFont val="Tahoma"/>
            <family val="2"/>
          </rPr>
          <t>Variable Expenses</t>
        </r>
        <r>
          <rPr>
            <sz val="8"/>
            <rFont val="Tahoma"/>
            <family val="2"/>
          </rPr>
          <t xml:space="preserve"> category on the 8th of the month, put that info in under that category, on the 8th.
On the far right, you'll see a column titled "</t>
        </r>
        <r>
          <rPr>
            <b/>
            <sz val="8"/>
            <rFont val="Tahoma"/>
            <family val="2"/>
          </rPr>
          <t>income</t>
        </r>
        <r>
          <rPr>
            <sz val="8"/>
            <rFont val="Tahoma"/>
            <family val="2"/>
          </rPr>
          <t xml:space="preserve">." That's where you input your income for the month. Try to put it in according to the date deposited (using those dates on the far left).
Below, you'll see the areas for </t>
        </r>
        <r>
          <rPr>
            <b/>
            <sz val="8"/>
            <rFont val="Tahoma"/>
            <family val="2"/>
          </rPr>
          <t>Regular Expenses</t>
        </r>
        <r>
          <rPr>
            <sz val="8"/>
            <rFont val="Tahoma"/>
            <family val="2"/>
          </rPr>
          <t xml:space="preserve"> (on the left) and </t>
        </r>
        <r>
          <rPr>
            <b/>
            <sz val="8"/>
            <rFont val="Tahoma"/>
            <family val="2"/>
          </rPr>
          <t>Irregular Expenses</t>
        </r>
        <r>
          <rPr>
            <sz val="8"/>
            <rFont val="Tahoma"/>
            <family val="2"/>
          </rPr>
          <t xml:space="preserve"> (on the right). Those </t>
        </r>
        <r>
          <rPr>
            <i/>
            <sz val="8"/>
            <rFont val="Tahoma"/>
            <family val="2"/>
          </rPr>
          <t>are not</t>
        </r>
        <r>
          <rPr>
            <sz val="8"/>
            <rFont val="Tahoma"/>
            <family val="2"/>
          </rPr>
          <t xml:space="preserve"> date-specific. So just input those expenses as they happen. You spend money in an Irregular Expenses category? Add it to the list. If you run out of lines for that category (say, buying Christmas gifts in December), you can add your receipts and enter the total on the line.</t>
        </r>
      </text>
    </comment>
    <comment ref="N4" authorId="1">
      <text>
        <r>
          <rPr>
            <sz val="8"/>
            <rFont val="Tahoma"/>
            <family val="2"/>
          </rPr>
          <t>Is this number much lower than you're expecting? The budget program automatically subtracts the amounts to go towards Regular Expenses and Irregular Expenses (see the columns further down the page).</t>
        </r>
      </text>
    </comment>
    <comment ref="L35" authorId="2">
      <text>
        <r>
          <rPr>
            <sz val="8"/>
            <rFont val="Tahoma"/>
            <family val="2"/>
          </rPr>
          <t>Total spent this month.</t>
        </r>
      </text>
    </comment>
    <comment ref="M35" authorId="2">
      <text>
        <r>
          <rPr>
            <sz val="8"/>
            <rFont val="Tahoma"/>
            <family val="2"/>
          </rPr>
          <t>Total money made this month.</t>
        </r>
      </text>
    </comment>
    <comment ref="N35" authorId="2">
      <text>
        <r>
          <rPr>
            <sz val="8"/>
            <rFont val="Tahoma"/>
            <family val="2"/>
          </rPr>
          <t>Income minus expenses.</t>
        </r>
      </text>
    </comment>
    <comment ref="L36" authorId="2">
      <text>
        <r>
          <rPr>
            <sz val="8"/>
            <rFont val="Tahoma"/>
            <family val="2"/>
          </rPr>
          <t>What you planned to spend this month.</t>
        </r>
      </text>
    </comment>
    <comment ref="L37" authorId="2">
      <text>
        <r>
          <rPr>
            <sz val="8"/>
            <rFont val="Tahoma"/>
            <family val="2"/>
          </rPr>
          <t>The difference between what you planned to spend and what you actually spent.</t>
        </r>
      </text>
    </comment>
    <comment ref="A40" authorId="1">
      <text>
        <r>
          <rPr>
            <sz val="8"/>
            <rFont val="Tahoma"/>
            <family val="2"/>
          </rPr>
          <t>This is just a listing of all of your regular expenses. When you write your monthly car insurance payment, enter that info here.</t>
        </r>
      </text>
    </comment>
    <comment ref="E40" authorId="1">
      <text>
        <r>
          <rPr>
            <sz val="8"/>
            <rFont val="Tahoma"/>
            <family val="2"/>
          </rPr>
          <t>For each of your irregular expenses this month, enter the amounts here. There are multiple lines for each expense, in case you spend money on them a couple of times during the month. Say, in December, you'll probably fill up the lines under "Christmas" (but those lines will stay empty in March).</t>
        </r>
      </text>
    </comment>
  </commentList>
</comments>
</file>

<file path=xl/comments2.xml><?xml version="1.0" encoding="utf-8"?>
<comments xmlns="http://schemas.openxmlformats.org/spreadsheetml/2006/main">
  <authors>
    <author>Play</author>
    <author>user</author>
    <author>Your User Name</author>
  </authors>
  <commentList>
    <comment ref="N35" authorId="0">
      <text>
        <r>
          <rPr>
            <sz val="8"/>
            <rFont val="Tahoma"/>
            <family val="2"/>
          </rPr>
          <t>Income minus expenses.</t>
        </r>
      </text>
    </comment>
    <comment ref="L35" authorId="0">
      <text>
        <r>
          <rPr>
            <sz val="8"/>
            <rFont val="Tahoma"/>
            <family val="2"/>
          </rPr>
          <t>Total spent this month.</t>
        </r>
      </text>
    </comment>
    <comment ref="L36" authorId="0">
      <text>
        <r>
          <rPr>
            <sz val="8"/>
            <rFont val="Tahoma"/>
            <family val="2"/>
          </rPr>
          <t>What you planned to spend this month.</t>
        </r>
      </text>
    </comment>
    <comment ref="L37" authorId="0">
      <text>
        <r>
          <rPr>
            <sz val="8"/>
            <rFont val="Tahoma"/>
            <family val="2"/>
          </rPr>
          <t>The difference between what you planned to spend and what you actually spent.</t>
        </r>
      </text>
    </comment>
    <comment ref="M35" authorId="0">
      <text>
        <r>
          <rPr>
            <sz val="8"/>
            <rFont val="Tahoma"/>
            <family val="2"/>
          </rPr>
          <t>Total money made this month.</t>
        </r>
      </text>
    </comment>
    <comment ref="A40" authorId="1">
      <text>
        <r>
          <rPr>
            <sz val="8"/>
            <rFont val="Tahoma"/>
            <family val="2"/>
          </rPr>
          <t>This is just a listing of all of your regular expenses. When you write your monthly car insurance payment, enter that info here.</t>
        </r>
      </text>
    </comment>
    <comment ref="E40" authorId="1">
      <text>
        <r>
          <rPr>
            <sz val="8"/>
            <rFont val="Tahoma"/>
            <family val="2"/>
          </rPr>
          <t>For each of your irregular expenses this month, enter the amounts here. There are multiple lines for each expense, in case you spend money on them a couple of times during the month. Say, in December, you'll probably fill up the lines under "Christmas" (but those lines will stay empty in March).</t>
        </r>
      </text>
    </comment>
    <comment ref="N4" authorId="1">
      <text>
        <r>
          <rPr>
            <sz val="8"/>
            <rFont val="Tahoma"/>
            <family val="2"/>
          </rPr>
          <t>Is this number much lower than you're expecting? The budget program automatically subtracts the amounts to go towards Regular Expenses and Irregular Expenses (see the columns further down the page).</t>
        </r>
      </text>
    </comment>
    <comment ref="B4" authorId="2">
      <text>
        <r>
          <rPr>
            <sz val="8"/>
            <rFont val="Tahoma"/>
            <family val="2"/>
          </rPr>
          <t xml:space="preserve">This main area (all these white cells) are where you input your monthly expenditures. On the left are dates for the month. (They go to 31 days for all 12 months.) If you spend money in a </t>
        </r>
        <r>
          <rPr>
            <b/>
            <sz val="8"/>
            <rFont val="Tahoma"/>
            <family val="2"/>
          </rPr>
          <t>Variable Expenses</t>
        </r>
        <r>
          <rPr>
            <sz val="8"/>
            <rFont val="Tahoma"/>
            <family val="2"/>
          </rPr>
          <t xml:space="preserve"> category on the 8th of the month, put that info in under that category, on the 8th.
On the far right, you'll see a column titled "</t>
        </r>
        <r>
          <rPr>
            <b/>
            <sz val="8"/>
            <rFont val="Tahoma"/>
            <family val="2"/>
          </rPr>
          <t>income</t>
        </r>
        <r>
          <rPr>
            <sz val="8"/>
            <rFont val="Tahoma"/>
            <family val="2"/>
          </rPr>
          <t xml:space="preserve">." That's where you input your income for the month. Try to put it in according to the date deposited (using those dates on the far left).
Below, you'll see the areas for </t>
        </r>
        <r>
          <rPr>
            <b/>
            <sz val="8"/>
            <rFont val="Tahoma"/>
            <family val="2"/>
          </rPr>
          <t>Regular Expenses</t>
        </r>
        <r>
          <rPr>
            <sz val="8"/>
            <rFont val="Tahoma"/>
            <family val="2"/>
          </rPr>
          <t xml:space="preserve"> (on the left) and </t>
        </r>
        <r>
          <rPr>
            <b/>
            <sz val="8"/>
            <rFont val="Tahoma"/>
            <family val="2"/>
          </rPr>
          <t>Irregular Expenses</t>
        </r>
        <r>
          <rPr>
            <sz val="8"/>
            <rFont val="Tahoma"/>
            <family val="2"/>
          </rPr>
          <t xml:space="preserve"> (on the right). Those </t>
        </r>
        <r>
          <rPr>
            <i/>
            <sz val="8"/>
            <rFont val="Tahoma"/>
            <family val="2"/>
          </rPr>
          <t>are not</t>
        </r>
        <r>
          <rPr>
            <sz val="8"/>
            <rFont val="Tahoma"/>
            <family val="2"/>
          </rPr>
          <t xml:space="preserve"> date-specific. So just input those expenses as they happen. You spend money in an Irregular Expenses category? Add it to the list. If you run out of lines for that category (say, buying Christmas gifts in December), you can add your receipts and enter the total on the line.</t>
        </r>
      </text>
    </comment>
  </commentList>
</comments>
</file>

<file path=xl/comments3.xml><?xml version="1.0" encoding="utf-8"?>
<comments xmlns="http://schemas.openxmlformats.org/spreadsheetml/2006/main">
  <authors>
    <author>user</author>
    <author>Play</author>
    <author>Your User Name</author>
  </authors>
  <commentList>
    <comment ref="N4" authorId="0">
      <text>
        <r>
          <rPr>
            <sz val="8"/>
            <rFont val="Tahoma"/>
            <family val="2"/>
          </rPr>
          <t>Is this number much lower than you're expecting? The budget program automatically subtracts the amounts to go towards Regular Expenses and Irregular Expenses (see the columns further down the page).</t>
        </r>
      </text>
    </comment>
    <comment ref="L35" authorId="1">
      <text>
        <r>
          <rPr>
            <sz val="8"/>
            <rFont val="Tahoma"/>
            <family val="2"/>
          </rPr>
          <t>Total spent this month.</t>
        </r>
      </text>
    </comment>
    <comment ref="M35" authorId="1">
      <text>
        <r>
          <rPr>
            <sz val="8"/>
            <rFont val="Tahoma"/>
            <family val="2"/>
          </rPr>
          <t>Total money made this month.</t>
        </r>
      </text>
    </comment>
    <comment ref="N35" authorId="1">
      <text>
        <r>
          <rPr>
            <sz val="8"/>
            <rFont val="Tahoma"/>
            <family val="2"/>
          </rPr>
          <t>Income minus expenses.</t>
        </r>
      </text>
    </comment>
    <comment ref="L36" authorId="1">
      <text>
        <r>
          <rPr>
            <sz val="8"/>
            <rFont val="Tahoma"/>
            <family val="2"/>
          </rPr>
          <t>What you planned to spend this month.</t>
        </r>
      </text>
    </comment>
    <comment ref="L37" authorId="1">
      <text>
        <r>
          <rPr>
            <sz val="8"/>
            <rFont val="Tahoma"/>
            <family val="2"/>
          </rPr>
          <t>The difference between what you planned to spend and what you actually spent.</t>
        </r>
      </text>
    </comment>
    <comment ref="A40" authorId="0">
      <text>
        <r>
          <rPr>
            <sz val="8"/>
            <rFont val="Tahoma"/>
            <family val="2"/>
          </rPr>
          <t>This is just a listing of all of your regular expenses. When you write your monthly car insurance payment, enter that info here.</t>
        </r>
      </text>
    </comment>
    <comment ref="E40" authorId="0">
      <text>
        <r>
          <rPr>
            <sz val="8"/>
            <rFont val="Tahoma"/>
            <family val="2"/>
          </rPr>
          <t>For each of your irregular expenses this month, enter the amounts here. There are multiple lines for each expense, in case you spend money on them a couple of times during the month. Say, in December, you'll probably fill up the lines under "Christmas" (but those lines will stay empty in March).</t>
        </r>
      </text>
    </comment>
    <comment ref="B4" authorId="2">
      <text>
        <r>
          <rPr>
            <sz val="8"/>
            <rFont val="Tahoma"/>
            <family val="2"/>
          </rPr>
          <t xml:space="preserve">This main area (all these white cells) are where you input your monthly expenditures. On the left are dates for the month. (They go to 31 days for all 12 months.) If you spend money in a </t>
        </r>
        <r>
          <rPr>
            <b/>
            <sz val="8"/>
            <rFont val="Tahoma"/>
            <family val="2"/>
          </rPr>
          <t>Variable Expenses</t>
        </r>
        <r>
          <rPr>
            <sz val="8"/>
            <rFont val="Tahoma"/>
            <family val="2"/>
          </rPr>
          <t xml:space="preserve"> category on the 8th of the month, put that info in under that category, on the 8th.
On the far right, you'll see a column titled "</t>
        </r>
        <r>
          <rPr>
            <b/>
            <sz val="8"/>
            <rFont val="Tahoma"/>
            <family val="2"/>
          </rPr>
          <t>income</t>
        </r>
        <r>
          <rPr>
            <sz val="8"/>
            <rFont val="Tahoma"/>
            <family val="2"/>
          </rPr>
          <t xml:space="preserve">." That's where you input your income for the month. Try to put it in according to the date deposited (using those dates on the far left).
Below, you'll see the areas for </t>
        </r>
        <r>
          <rPr>
            <b/>
            <sz val="8"/>
            <rFont val="Tahoma"/>
            <family val="2"/>
          </rPr>
          <t>Regular Expenses</t>
        </r>
        <r>
          <rPr>
            <sz val="8"/>
            <rFont val="Tahoma"/>
            <family val="2"/>
          </rPr>
          <t xml:space="preserve"> (on the left) and </t>
        </r>
        <r>
          <rPr>
            <b/>
            <sz val="8"/>
            <rFont val="Tahoma"/>
            <family val="2"/>
          </rPr>
          <t>Irregular Expenses</t>
        </r>
        <r>
          <rPr>
            <sz val="8"/>
            <rFont val="Tahoma"/>
            <family val="2"/>
          </rPr>
          <t xml:space="preserve"> (on the right). Those </t>
        </r>
        <r>
          <rPr>
            <i/>
            <sz val="8"/>
            <rFont val="Tahoma"/>
            <family val="2"/>
          </rPr>
          <t>are not</t>
        </r>
        <r>
          <rPr>
            <sz val="8"/>
            <rFont val="Tahoma"/>
            <family val="2"/>
          </rPr>
          <t xml:space="preserve"> date-specific. So just input those expenses as they happen. You spend money in an Irregular Expenses category? Add it to the list. If you run out of lines for that category (say, buying Christmas gifts in December), you can add your receipts and enter the total on the line.</t>
        </r>
      </text>
    </comment>
  </commentList>
</comments>
</file>

<file path=xl/comments4.xml><?xml version="1.0" encoding="utf-8"?>
<comments xmlns="http://schemas.openxmlformats.org/spreadsheetml/2006/main">
  <authors>
    <author>user</author>
    <author>Play</author>
    <author>Your User Name</author>
  </authors>
  <commentList>
    <comment ref="N4" authorId="0">
      <text>
        <r>
          <rPr>
            <sz val="8"/>
            <rFont val="Tahoma"/>
            <family val="2"/>
          </rPr>
          <t>Is this number much lower than you're expecting? The budget program automatically subtracts the amounts to go towards Regular Expenses and Irregular Expenses (see the columns further down the page).</t>
        </r>
      </text>
    </comment>
    <comment ref="L35" authorId="1">
      <text>
        <r>
          <rPr>
            <sz val="8"/>
            <rFont val="Tahoma"/>
            <family val="2"/>
          </rPr>
          <t>Total spent this month.</t>
        </r>
      </text>
    </comment>
    <comment ref="M35" authorId="1">
      <text>
        <r>
          <rPr>
            <sz val="8"/>
            <rFont val="Tahoma"/>
            <family val="2"/>
          </rPr>
          <t>Total money made this month.</t>
        </r>
      </text>
    </comment>
    <comment ref="N35" authorId="1">
      <text>
        <r>
          <rPr>
            <sz val="8"/>
            <rFont val="Tahoma"/>
            <family val="2"/>
          </rPr>
          <t>Income minus expenses.</t>
        </r>
      </text>
    </comment>
    <comment ref="L36" authorId="1">
      <text>
        <r>
          <rPr>
            <sz val="8"/>
            <rFont val="Tahoma"/>
            <family val="2"/>
          </rPr>
          <t>What you planned to spend this month.</t>
        </r>
      </text>
    </comment>
    <comment ref="L37" authorId="1">
      <text>
        <r>
          <rPr>
            <sz val="8"/>
            <rFont val="Tahoma"/>
            <family val="2"/>
          </rPr>
          <t>The difference between what you planned to spend and what you actually spent.</t>
        </r>
      </text>
    </comment>
    <comment ref="A40" authorId="0">
      <text>
        <r>
          <rPr>
            <sz val="8"/>
            <rFont val="Tahoma"/>
            <family val="2"/>
          </rPr>
          <t>This is just a listing of all of your regular expenses. When you write your monthly car insurance payment, enter that info here.</t>
        </r>
      </text>
    </comment>
    <comment ref="E40" authorId="0">
      <text>
        <r>
          <rPr>
            <sz val="8"/>
            <rFont val="Tahoma"/>
            <family val="2"/>
          </rPr>
          <t>For each of your irregular expenses this month, enter the amounts here. There are multiple lines for each expense, in case you spend money on them a couple of times during the month. Say, in December, you'll probably fill up the lines under "Christmas" (but those lines will stay empty in March).</t>
        </r>
      </text>
    </comment>
    <comment ref="B4" authorId="2">
      <text>
        <r>
          <rPr>
            <sz val="8"/>
            <rFont val="Tahoma"/>
            <family val="2"/>
          </rPr>
          <t xml:space="preserve">This main area (all these white cells) are where you input your monthly expenditures. On the left are dates for the month. (They go to 31 days for all 12 months.) If you spend money in a </t>
        </r>
        <r>
          <rPr>
            <b/>
            <sz val="8"/>
            <rFont val="Tahoma"/>
            <family val="2"/>
          </rPr>
          <t>Variable Expenses</t>
        </r>
        <r>
          <rPr>
            <sz val="8"/>
            <rFont val="Tahoma"/>
            <family val="2"/>
          </rPr>
          <t xml:space="preserve"> category on the 8th of the month, put that info in under that category, on the 8th.
On the far right, you'll see a column titled "</t>
        </r>
        <r>
          <rPr>
            <b/>
            <sz val="8"/>
            <rFont val="Tahoma"/>
            <family val="2"/>
          </rPr>
          <t>income</t>
        </r>
        <r>
          <rPr>
            <sz val="8"/>
            <rFont val="Tahoma"/>
            <family val="2"/>
          </rPr>
          <t xml:space="preserve">." That's where you input your income for the month. Try to put it in according to the date deposited (using those dates on the far left).
Below, you'll see the areas for </t>
        </r>
        <r>
          <rPr>
            <b/>
            <sz val="8"/>
            <rFont val="Tahoma"/>
            <family val="2"/>
          </rPr>
          <t>Regular Expenses</t>
        </r>
        <r>
          <rPr>
            <sz val="8"/>
            <rFont val="Tahoma"/>
            <family val="2"/>
          </rPr>
          <t xml:space="preserve"> (on the left) and </t>
        </r>
        <r>
          <rPr>
            <b/>
            <sz val="8"/>
            <rFont val="Tahoma"/>
            <family val="2"/>
          </rPr>
          <t>Irregular Expenses</t>
        </r>
        <r>
          <rPr>
            <sz val="8"/>
            <rFont val="Tahoma"/>
            <family val="2"/>
          </rPr>
          <t xml:space="preserve"> (on the right). Those </t>
        </r>
        <r>
          <rPr>
            <i/>
            <sz val="8"/>
            <rFont val="Tahoma"/>
            <family val="2"/>
          </rPr>
          <t>are not</t>
        </r>
        <r>
          <rPr>
            <sz val="8"/>
            <rFont val="Tahoma"/>
            <family val="2"/>
          </rPr>
          <t xml:space="preserve"> date-specific. So just input those expenses as they happen. You spend money in an Irregular Expenses category? Add it to the list. If you run out of lines for that category (say, buying Christmas gifts in December), you can add your receipts and enter the total on the line.</t>
        </r>
      </text>
    </comment>
  </commentList>
</comments>
</file>

<file path=xl/comments5.xml><?xml version="1.0" encoding="utf-8"?>
<comments xmlns="http://schemas.openxmlformats.org/spreadsheetml/2006/main">
  <authors>
    <author>user</author>
    <author>Play</author>
    <author>Your User Name</author>
  </authors>
  <commentList>
    <comment ref="N4" authorId="0">
      <text>
        <r>
          <rPr>
            <sz val="8"/>
            <rFont val="Tahoma"/>
            <family val="2"/>
          </rPr>
          <t>Is this number much lower than you're expecting? The budget program automatically subtracts the amounts to go towards Regular Expenses and Irregular Expenses (see the columns further down the page).</t>
        </r>
      </text>
    </comment>
    <comment ref="L35" authorId="1">
      <text>
        <r>
          <rPr>
            <sz val="8"/>
            <rFont val="Tahoma"/>
            <family val="2"/>
          </rPr>
          <t>Total spent this month.</t>
        </r>
      </text>
    </comment>
    <comment ref="M35" authorId="1">
      <text>
        <r>
          <rPr>
            <sz val="8"/>
            <rFont val="Tahoma"/>
            <family val="2"/>
          </rPr>
          <t>Total money made this month.</t>
        </r>
      </text>
    </comment>
    <comment ref="N35" authorId="1">
      <text>
        <r>
          <rPr>
            <sz val="8"/>
            <rFont val="Tahoma"/>
            <family val="2"/>
          </rPr>
          <t>Income minus expenses.</t>
        </r>
      </text>
    </comment>
    <comment ref="L36" authorId="1">
      <text>
        <r>
          <rPr>
            <sz val="8"/>
            <rFont val="Tahoma"/>
            <family val="2"/>
          </rPr>
          <t>What you planned to spend this month.</t>
        </r>
      </text>
    </comment>
    <comment ref="L37" authorId="1">
      <text>
        <r>
          <rPr>
            <sz val="8"/>
            <rFont val="Tahoma"/>
            <family val="2"/>
          </rPr>
          <t>The difference between what you planned to spend and what you actually spent.</t>
        </r>
      </text>
    </comment>
    <comment ref="A40" authorId="0">
      <text>
        <r>
          <rPr>
            <sz val="8"/>
            <rFont val="Tahoma"/>
            <family val="2"/>
          </rPr>
          <t>This is just a listing of all of your regular expenses. When you write your monthly car insurance payment, enter that info here.</t>
        </r>
      </text>
    </comment>
    <comment ref="E40" authorId="0">
      <text>
        <r>
          <rPr>
            <sz val="8"/>
            <rFont val="Tahoma"/>
            <family val="2"/>
          </rPr>
          <t>For each of your irregular expenses this month, enter the amounts here. There are multiple lines for each expense, in case you spend money on them a couple of times during the month. Say, in December, you'll probably fill up the lines under "Christmas" (but those lines will stay empty in March).</t>
        </r>
      </text>
    </comment>
    <comment ref="B4" authorId="2">
      <text>
        <r>
          <rPr>
            <sz val="8"/>
            <rFont val="Tahoma"/>
            <family val="2"/>
          </rPr>
          <t xml:space="preserve">This main area (all these white cells) are where you input your monthly expenditures. On the left are dates for the month. (They go to 31 days for all 12 months.) If you spend money in a </t>
        </r>
        <r>
          <rPr>
            <b/>
            <sz val="8"/>
            <rFont val="Tahoma"/>
            <family val="2"/>
          </rPr>
          <t>Variable Expenses</t>
        </r>
        <r>
          <rPr>
            <sz val="8"/>
            <rFont val="Tahoma"/>
            <family val="2"/>
          </rPr>
          <t xml:space="preserve"> category on the 8th of the month, put that info in under that category, on the 8th.
On the far right, you'll see a column titled "</t>
        </r>
        <r>
          <rPr>
            <b/>
            <sz val="8"/>
            <rFont val="Tahoma"/>
            <family val="2"/>
          </rPr>
          <t>income</t>
        </r>
        <r>
          <rPr>
            <sz val="8"/>
            <rFont val="Tahoma"/>
            <family val="2"/>
          </rPr>
          <t xml:space="preserve">." That's where you input your income for the month. Try to put it in according to the date deposited (using those dates on the far left).
Below, you'll see the areas for </t>
        </r>
        <r>
          <rPr>
            <b/>
            <sz val="8"/>
            <rFont val="Tahoma"/>
            <family val="2"/>
          </rPr>
          <t>Regular Expenses</t>
        </r>
        <r>
          <rPr>
            <sz val="8"/>
            <rFont val="Tahoma"/>
            <family val="2"/>
          </rPr>
          <t xml:space="preserve"> (on the left) and </t>
        </r>
        <r>
          <rPr>
            <b/>
            <sz val="8"/>
            <rFont val="Tahoma"/>
            <family val="2"/>
          </rPr>
          <t>Irregular Expenses</t>
        </r>
        <r>
          <rPr>
            <sz val="8"/>
            <rFont val="Tahoma"/>
            <family val="2"/>
          </rPr>
          <t xml:space="preserve"> (on the right). Those </t>
        </r>
        <r>
          <rPr>
            <i/>
            <sz val="8"/>
            <rFont val="Tahoma"/>
            <family val="2"/>
          </rPr>
          <t>are not</t>
        </r>
        <r>
          <rPr>
            <sz val="8"/>
            <rFont val="Tahoma"/>
            <family val="2"/>
          </rPr>
          <t xml:space="preserve"> date-specific. So just input those expenses as they happen. You spend money in an Irregular Expenses category? Add it to the list. If you run out of lines for that category (say, buying Christmas gifts in December), you can add your receipts and enter the total on the line.</t>
        </r>
      </text>
    </comment>
  </commentList>
</comments>
</file>

<file path=xl/comments6.xml><?xml version="1.0" encoding="utf-8"?>
<comments xmlns="http://schemas.openxmlformats.org/spreadsheetml/2006/main">
  <authors>
    <author>user</author>
    <author>Play</author>
    <author>Your User Name</author>
  </authors>
  <commentList>
    <comment ref="N4" authorId="0">
      <text>
        <r>
          <rPr>
            <sz val="8"/>
            <rFont val="Tahoma"/>
            <family val="2"/>
          </rPr>
          <t>Is this number much lower than you're expecting? The budget program automatically subtracts the amounts to go towards Regular Expenses and Irregular Expenses (see the columns further down the page).</t>
        </r>
      </text>
    </comment>
    <comment ref="L35" authorId="1">
      <text>
        <r>
          <rPr>
            <sz val="8"/>
            <rFont val="Tahoma"/>
            <family val="2"/>
          </rPr>
          <t>Total spent this month.</t>
        </r>
      </text>
    </comment>
    <comment ref="M35" authorId="1">
      <text>
        <r>
          <rPr>
            <sz val="8"/>
            <rFont val="Tahoma"/>
            <family val="2"/>
          </rPr>
          <t>Total money made this month.</t>
        </r>
      </text>
    </comment>
    <comment ref="N35" authorId="1">
      <text>
        <r>
          <rPr>
            <sz val="8"/>
            <rFont val="Tahoma"/>
            <family val="2"/>
          </rPr>
          <t>Income minus expenses.</t>
        </r>
      </text>
    </comment>
    <comment ref="L36" authorId="1">
      <text>
        <r>
          <rPr>
            <sz val="8"/>
            <rFont val="Tahoma"/>
            <family val="2"/>
          </rPr>
          <t>What you planned to spend this month.</t>
        </r>
      </text>
    </comment>
    <comment ref="L37" authorId="1">
      <text>
        <r>
          <rPr>
            <sz val="8"/>
            <rFont val="Tahoma"/>
            <family val="2"/>
          </rPr>
          <t>The difference between what you planned to spend and what you actually spent.</t>
        </r>
      </text>
    </comment>
    <comment ref="A40" authorId="0">
      <text>
        <r>
          <rPr>
            <sz val="8"/>
            <rFont val="Tahoma"/>
            <family val="2"/>
          </rPr>
          <t>This is just a listing of all of your regular expenses. When you write your monthly car insurance payment, enter that info here.</t>
        </r>
      </text>
    </comment>
    <comment ref="E40" authorId="0">
      <text>
        <r>
          <rPr>
            <sz val="8"/>
            <rFont val="Tahoma"/>
            <family val="2"/>
          </rPr>
          <t>For each of your irregular expenses this month, enter the amounts here. There are multiple lines for each expense, in case you spend money on them a couple of times during the month. Say, in December, you'll probably fill up the lines under "Christmas" (but those lines will stay empty in March).</t>
        </r>
      </text>
    </comment>
    <comment ref="B4" authorId="2">
      <text>
        <r>
          <rPr>
            <sz val="8"/>
            <rFont val="Tahoma"/>
            <family val="2"/>
          </rPr>
          <t xml:space="preserve">This main area (all these white cells) are where you input your monthly expenditures. On the left are dates for the month. (They go to 31 days for all 12 months.) If you spend money in a </t>
        </r>
        <r>
          <rPr>
            <b/>
            <sz val="8"/>
            <rFont val="Tahoma"/>
            <family val="2"/>
          </rPr>
          <t>Variable Expenses</t>
        </r>
        <r>
          <rPr>
            <sz val="8"/>
            <rFont val="Tahoma"/>
            <family val="2"/>
          </rPr>
          <t xml:space="preserve"> category on the 8th of the month, put that info in under that category, on the 8th.
On the far right, you'll see a column titled "</t>
        </r>
        <r>
          <rPr>
            <b/>
            <sz val="8"/>
            <rFont val="Tahoma"/>
            <family val="2"/>
          </rPr>
          <t>income</t>
        </r>
        <r>
          <rPr>
            <sz val="8"/>
            <rFont val="Tahoma"/>
            <family val="2"/>
          </rPr>
          <t xml:space="preserve">." That's where you input your income for the month. Try to put it in according to the date deposited (using those dates on the far left).
Below, you'll see the areas for </t>
        </r>
        <r>
          <rPr>
            <b/>
            <sz val="8"/>
            <rFont val="Tahoma"/>
            <family val="2"/>
          </rPr>
          <t>Regular Expenses</t>
        </r>
        <r>
          <rPr>
            <sz val="8"/>
            <rFont val="Tahoma"/>
            <family val="2"/>
          </rPr>
          <t xml:space="preserve"> (on the left) and </t>
        </r>
        <r>
          <rPr>
            <b/>
            <sz val="8"/>
            <rFont val="Tahoma"/>
            <family val="2"/>
          </rPr>
          <t>Irregular Expenses</t>
        </r>
        <r>
          <rPr>
            <sz val="8"/>
            <rFont val="Tahoma"/>
            <family val="2"/>
          </rPr>
          <t xml:space="preserve"> (on the right). Those </t>
        </r>
        <r>
          <rPr>
            <i/>
            <sz val="8"/>
            <rFont val="Tahoma"/>
            <family val="2"/>
          </rPr>
          <t>are not</t>
        </r>
        <r>
          <rPr>
            <sz val="8"/>
            <rFont val="Tahoma"/>
            <family val="2"/>
          </rPr>
          <t xml:space="preserve"> date-specific. So just input those expenses as they happen. You spend money in an Irregular Expenses category? Add it to the list. If you run out of lines for that category (say, buying Christmas gifts in December), you can add your receipts and enter the total on the line.</t>
        </r>
      </text>
    </comment>
  </commentList>
</comments>
</file>

<file path=xl/comments7.xml><?xml version="1.0" encoding="utf-8"?>
<comments xmlns="http://schemas.openxmlformats.org/spreadsheetml/2006/main">
  <authors>
    <author>user</author>
    <author>Play</author>
    <author>Your User Name</author>
  </authors>
  <commentList>
    <comment ref="N4" authorId="0">
      <text>
        <r>
          <rPr>
            <sz val="8"/>
            <rFont val="Tahoma"/>
            <family val="2"/>
          </rPr>
          <t>Is this number much lower than you're expecting? The budget program automatically subtracts the amounts to go towards Regular Expenses and Irregular Expenses (see the columns further down the page).</t>
        </r>
      </text>
    </comment>
    <comment ref="L35" authorId="1">
      <text>
        <r>
          <rPr>
            <sz val="8"/>
            <rFont val="Tahoma"/>
            <family val="2"/>
          </rPr>
          <t>Total spent this month.</t>
        </r>
      </text>
    </comment>
    <comment ref="M35" authorId="1">
      <text>
        <r>
          <rPr>
            <sz val="8"/>
            <rFont val="Tahoma"/>
            <family val="2"/>
          </rPr>
          <t>Total money made this month.</t>
        </r>
      </text>
    </comment>
    <comment ref="N35" authorId="1">
      <text>
        <r>
          <rPr>
            <sz val="8"/>
            <rFont val="Tahoma"/>
            <family val="2"/>
          </rPr>
          <t>Income minus expenses.</t>
        </r>
      </text>
    </comment>
    <comment ref="L36" authorId="1">
      <text>
        <r>
          <rPr>
            <sz val="8"/>
            <rFont val="Tahoma"/>
            <family val="2"/>
          </rPr>
          <t>What you planned to spend this month.</t>
        </r>
      </text>
    </comment>
    <comment ref="L37" authorId="1">
      <text>
        <r>
          <rPr>
            <sz val="8"/>
            <rFont val="Tahoma"/>
            <family val="2"/>
          </rPr>
          <t>The difference between what you planned to spend and what you actually spent.</t>
        </r>
      </text>
    </comment>
    <comment ref="A40" authorId="0">
      <text>
        <r>
          <rPr>
            <sz val="8"/>
            <rFont val="Tahoma"/>
            <family val="2"/>
          </rPr>
          <t>This is just a listing of all of your regular expenses. When you write your monthly car insurance payment, enter that info here.</t>
        </r>
      </text>
    </comment>
    <comment ref="E40" authorId="0">
      <text>
        <r>
          <rPr>
            <sz val="8"/>
            <rFont val="Tahoma"/>
            <family val="2"/>
          </rPr>
          <t>For each of your irregular expenses this month, enter the amounts here. There are multiple lines for each expense, in case you spend money on them a couple of times during the month. Say, in December, you'll probably fill up the lines under "Christmas" (but those lines will stay empty in March).</t>
        </r>
      </text>
    </comment>
    <comment ref="B4" authorId="2">
      <text>
        <r>
          <rPr>
            <sz val="8"/>
            <rFont val="Tahoma"/>
            <family val="2"/>
          </rPr>
          <t xml:space="preserve">This main area (all these white cells) are where you input your monthly expenditures. On the left are dates for the month. (They go to 31 days for all 12 months.) If you spend money in a </t>
        </r>
        <r>
          <rPr>
            <b/>
            <sz val="8"/>
            <rFont val="Tahoma"/>
            <family val="2"/>
          </rPr>
          <t>Variable Expenses</t>
        </r>
        <r>
          <rPr>
            <sz val="8"/>
            <rFont val="Tahoma"/>
            <family val="2"/>
          </rPr>
          <t xml:space="preserve"> category on the 8th of the month, put that info in under that category, on the 8th.
On the far right, you'll see a column titled "</t>
        </r>
        <r>
          <rPr>
            <b/>
            <sz val="8"/>
            <rFont val="Tahoma"/>
            <family val="2"/>
          </rPr>
          <t>income</t>
        </r>
        <r>
          <rPr>
            <sz val="8"/>
            <rFont val="Tahoma"/>
            <family val="2"/>
          </rPr>
          <t xml:space="preserve">." That's where you input your income for the month. Try to put it in according to the date deposited (using those dates on the far left).
Below, you'll see the areas for </t>
        </r>
        <r>
          <rPr>
            <b/>
            <sz val="8"/>
            <rFont val="Tahoma"/>
            <family val="2"/>
          </rPr>
          <t>Regular Expenses</t>
        </r>
        <r>
          <rPr>
            <sz val="8"/>
            <rFont val="Tahoma"/>
            <family val="2"/>
          </rPr>
          <t xml:space="preserve"> (on the left) and </t>
        </r>
        <r>
          <rPr>
            <b/>
            <sz val="8"/>
            <rFont val="Tahoma"/>
            <family val="2"/>
          </rPr>
          <t>Irregular Expenses</t>
        </r>
        <r>
          <rPr>
            <sz val="8"/>
            <rFont val="Tahoma"/>
            <family val="2"/>
          </rPr>
          <t xml:space="preserve"> (on the right). Those </t>
        </r>
        <r>
          <rPr>
            <i/>
            <sz val="8"/>
            <rFont val="Tahoma"/>
            <family val="2"/>
          </rPr>
          <t>are not</t>
        </r>
        <r>
          <rPr>
            <sz val="8"/>
            <rFont val="Tahoma"/>
            <family val="2"/>
          </rPr>
          <t xml:space="preserve"> date-specific. So just input those expenses as they happen. You spend money in an Irregular Expenses category? Add it to the list. If you run out of lines for that category (say, buying Christmas gifts in December), you can add your receipts and enter the total on the line.</t>
        </r>
      </text>
    </comment>
  </commentList>
</comments>
</file>

<file path=xl/comments8.xml><?xml version="1.0" encoding="utf-8"?>
<comments xmlns="http://schemas.openxmlformats.org/spreadsheetml/2006/main">
  <authors>
    <author>user</author>
    <author>Play</author>
    <author>Your User Name</author>
  </authors>
  <commentList>
    <comment ref="N4" authorId="0">
      <text>
        <r>
          <rPr>
            <sz val="8"/>
            <rFont val="Tahoma"/>
            <family val="2"/>
          </rPr>
          <t>Is this number much lower than you're expecting? The budget program automatically subtracts the amounts to go towards Regular Expenses and Irregular Expenses (see the columns further down the page).</t>
        </r>
      </text>
    </comment>
    <comment ref="L35" authorId="1">
      <text>
        <r>
          <rPr>
            <sz val="8"/>
            <rFont val="Tahoma"/>
            <family val="2"/>
          </rPr>
          <t>Total spent this month.</t>
        </r>
      </text>
    </comment>
    <comment ref="M35" authorId="1">
      <text>
        <r>
          <rPr>
            <sz val="8"/>
            <rFont val="Tahoma"/>
            <family val="2"/>
          </rPr>
          <t>Total money made this month.</t>
        </r>
      </text>
    </comment>
    <comment ref="N35" authorId="1">
      <text>
        <r>
          <rPr>
            <sz val="8"/>
            <rFont val="Tahoma"/>
            <family val="2"/>
          </rPr>
          <t>Income minus expenses.</t>
        </r>
      </text>
    </comment>
    <comment ref="L36" authorId="1">
      <text>
        <r>
          <rPr>
            <sz val="8"/>
            <rFont val="Tahoma"/>
            <family val="2"/>
          </rPr>
          <t>What you planned to spend this month.</t>
        </r>
      </text>
    </comment>
    <comment ref="L37" authorId="1">
      <text>
        <r>
          <rPr>
            <sz val="8"/>
            <rFont val="Tahoma"/>
            <family val="2"/>
          </rPr>
          <t>The difference between what you planned to spend and what you actually spent.</t>
        </r>
      </text>
    </comment>
    <comment ref="A40" authorId="0">
      <text>
        <r>
          <rPr>
            <sz val="8"/>
            <rFont val="Tahoma"/>
            <family val="2"/>
          </rPr>
          <t>This is just a listing of all of your regular expenses. When you write your monthly car insurance payment, enter that info here.</t>
        </r>
      </text>
    </comment>
    <comment ref="E40" authorId="0">
      <text>
        <r>
          <rPr>
            <sz val="8"/>
            <rFont val="Tahoma"/>
            <family val="2"/>
          </rPr>
          <t>For each of your irregular expenses this month, enter the amounts here. There are multiple lines for each expense, in case you spend money on them a couple of times during the month. Say, in December, you'll probably fill up the lines under "Christmas" (but those lines will stay empty in March).</t>
        </r>
      </text>
    </comment>
    <comment ref="B4" authorId="2">
      <text>
        <r>
          <rPr>
            <sz val="8"/>
            <rFont val="Tahoma"/>
            <family val="2"/>
          </rPr>
          <t xml:space="preserve">This main area (all these white cells) are where you input your monthly expenditures. On the left are dates for the month. (They go to 31 days for all 12 months.) If you spend money in a </t>
        </r>
        <r>
          <rPr>
            <b/>
            <sz val="8"/>
            <rFont val="Tahoma"/>
            <family val="2"/>
          </rPr>
          <t>Variable Expenses</t>
        </r>
        <r>
          <rPr>
            <sz val="8"/>
            <rFont val="Tahoma"/>
            <family val="2"/>
          </rPr>
          <t xml:space="preserve"> category on the 8th of the month, put that info in under that category, on the 8th.
On the far right, you'll see a column titled "</t>
        </r>
        <r>
          <rPr>
            <b/>
            <sz val="8"/>
            <rFont val="Tahoma"/>
            <family val="2"/>
          </rPr>
          <t>income</t>
        </r>
        <r>
          <rPr>
            <sz val="8"/>
            <rFont val="Tahoma"/>
            <family val="2"/>
          </rPr>
          <t xml:space="preserve">." That's where you input your income for the month. Try to put it in according to the date deposited (using those dates on the far left).
Below, you'll see the areas for </t>
        </r>
        <r>
          <rPr>
            <b/>
            <sz val="8"/>
            <rFont val="Tahoma"/>
            <family val="2"/>
          </rPr>
          <t>Regular Expenses</t>
        </r>
        <r>
          <rPr>
            <sz val="8"/>
            <rFont val="Tahoma"/>
            <family val="2"/>
          </rPr>
          <t xml:space="preserve"> (on the left) and </t>
        </r>
        <r>
          <rPr>
            <b/>
            <sz val="8"/>
            <rFont val="Tahoma"/>
            <family val="2"/>
          </rPr>
          <t>Irregular Expenses</t>
        </r>
        <r>
          <rPr>
            <sz val="8"/>
            <rFont val="Tahoma"/>
            <family val="2"/>
          </rPr>
          <t xml:space="preserve"> (on the right). Those </t>
        </r>
        <r>
          <rPr>
            <i/>
            <sz val="8"/>
            <rFont val="Tahoma"/>
            <family val="2"/>
          </rPr>
          <t>are not</t>
        </r>
        <r>
          <rPr>
            <sz val="8"/>
            <rFont val="Tahoma"/>
            <family val="2"/>
          </rPr>
          <t xml:space="preserve"> date-specific. So just input those expenses as they happen. You spend money in an Irregular Expenses category? Add it to the list. If you run out of lines for that category (say, buying Christmas gifts in December), you can add your receipts and enter the total on the line.</t>
        </r>
      </text>
    </comment>
  </commentList>
</comments>
</file>

<file path=xl/comments9.xml><?xml version="1.0" encoding="utf-8"?>
<comments xmlns="http://schemas.openxmlformats.org/spreadsheetml/2006/main">
  <authors>
    <author>user</author>
    <author>Play</author>
    <author>Your User Name</author>
  </authors>
  <commentList>
    <comment ref="N4" authorId="0">
      <text>
        <r>
          <rPr>
            <sz val="8"/>
            <rFont val="Tahoma"/>
            <family val="2"/>
          </rPr>
          <t>Is this number much lower than you're expecting? The budget program automatically subtracts the amounts to go towards Regular Expenses and Irregular Expenses (see the columns further down the page).</t>
        </r>
      </text>
    </comment>
    <comment ref="L35" authorId="1">
      <text>
        <r>
          <rPr>
            <sz val="8"/>
            <rFont val="Tahoma"/>
            <family val="2"/>
          </rPr>
          <t>Total spent this month.</t>
        </r>
      </text>
    </comment>
    <comment ref="M35" authorId="1">
      <text>
        <r>
          <rPr>
            <sz val="8"/>
            <rFont val="Tahoma"/>
            <family val="2"/>
          </rPr>
          <t>Total money made this month.</t>
        </r>
      </text>
    </comment>
    <comment ref="N35" authorId="1">
      <text>
        <r>
          <rPr>
            <sz val="8"/>
            <rFont val="Tahoma"/>
            <family val="2"/>
          </rPr>
          <t>Income minus expenses.</t>
        </r>
      </text>
    </comment>
    <comment ref="L36" authorId="1">
      <text>
        <r>
          <rPr>
            <sz val="8"/>
            <rFont val="Tahoma"/>
            <family val="2"/>
          </rPr>
          <t>What you planned to spend this month.</t>
        </r>
      </text>
    </comment>
    <comment ref="L37" authorId="1">
      <text>
        <r>
          <rPr>
            <sz val="8"/>
            <rFont val="Tahoma"/>
            <family val="2"/>
          </rPr>
          <t>The difference between what you planned to spend and what you actually spent.</t>
        </r>
      </text>
    </comment>
    <comment ref="A40" authorId="0">
      <text>
        <r>
          <rPr>
            <sz val="8"/>
            <rFont val="Tahoma"/>
            <family val="2"/>
          </rPr>
          <t>This is just a listing of all of your regular expenses. When you write your monthly car insurance payment, enter that info here.</t>
        </r>
      </text>
    </comment>
    <comment ref="E40" authorId="0">
      <text>
        <r>
          <rPr>
            <sz val="8"/>
            <rFont val="Tahoma"/>
            <family val="2"/>
          </rPr>
          <t>For each of your irregular expenses this month, enter the amounts here. There are multiple lines for each expense, in case you spend money on them a couple of times during the month. Say, in December, you'll probably fill up the lines under "Christmas" (but those lines will stay empty in March).</t>
        </r>
      </text>
    </comment>
    <comment ref="B4" authorId="2">
      <text>
        <r>
          <rPr>
            <sz val="8"/>
            <rFont val="Tahoma"/>
            <family val="2"/>
          </rPr>
          <t xml:space="preserve">This main area (all these white cells) are where you input your monthly expenditures. On the left are dates for the month. (They go to 31 days for all 12 months.) If you spend money in a </t>
        </r>
        <r>
          <rPr>
            <b/>
            <sz val="8"/>
            <rFont val="Tahoma"/>
            <family val="2"/>
          </rPr>
          <t>Variable Expenses</t>
        </r>
        <r>
          <rPr>
            <sz val="8"/>
            <rFont val="Tahoma"/>
            <family val="2"/>
          </rPr>
          <t xml:space="preserve"> category on the 8th of the month, put that info in under that category, on the 8th.
On the far right, you'll see a column titled "</t>
        </r>
        <r>
          <rPr>
            <b/>
            <sz val="8"/>
            <rFont val="Tahoma"/>
            <family val="2"/>
          </rPr>
          <t>income</t>
        </r>
        <r>
          <rPr>
            <sz val="8"/>
            <rFont val="Tahoma"/>
            <family val="2"/>
          </rPr>
          <t xml:space="preserve">." That's where you input your income for the month. Try to put it in according to the date deposited (using those dates on the far left).
Below, you'll see the areas for </t>
        </r>
        <r>
          <rPr>
            <b/>
            <sz val="8"/>
            <rFont val="Tahoma"/>
            <family val="2"/>
          </rPr>
          <t>Regular Expenses</t>
        </r>
        <r>
          <rPr>
            <sz val="8"/>
            <rFont val="Tahoma"/>
            <family val="2"/>
          </rPr>
          <t xml:space="preserve"> (on the left) and </t>
        </r>
        <r>
          <rPr>
            <b/>
            <sz val="8"/>
            <rFont val="Tahoma"/>
            <family val="2"/>
          </rPr>
          <t>Irregular Expenses</t>
        </r>
        <r>
          <rPr>
            <sz val="8"/>
            <rFont val="Tahoma"/>
            <family val="2"/>
          </rPr>
          <t xml:space="preserve"> (on the right). Those </t>
        </r>
        <r>
          <rPr>
            <i/>
            <sz val="8"/>
            <rFont val="Tahoma"/>
            <family val="2"/>
          </rPr>
          <t>are not</t>
        </r>
        <r>
          <rPr>
            <sz val="8"/>
            <rFont val="Tahoma"/>
            <family val="2"/>
          </rPr>
          <t xml:space="preserve"> date-specific. So just input those expenses as they happen. You spend money in an Irregular Expenses category? Add it to the list. If you run out of lines for that category (say, buying Christmas gifts in December), you can add your receipts and enter the total on the line.</t>
        </r>
      </text>
    </comment>
  </commentList>
</comments>
</file>

<file path=xl/sharedStrings.xml><?xml version="1.0" encoding="utf-8"?>
<sst xmlns="http://schemas.openxmlformats.org/spreadsheetml/2006/main" count="675" uniqueCount="135">
  <si>
    <r>
      <t xml:space="preserve">Now that you've made your list of expenses and budgeting areas, it's time to think about how much money to budget for each area. </t>
    </r>
    <r>
      <rPr>
        <b/>
        <sz val="8"/>
        <rFont val="Verdana"/>
        <family val="2"/>
      </rPr>
      <t>Below</t>
    </r>
    <r>
      <rPr>
        <sz val="8"/>
        <rFont val="Verdana"/>
        <family val="2"/>
      </rPr>
      <t xml:space="preserve"> are the expense areas you just selected (see how the green columns on the left match the columns you just filled in?). </t>
    </r>
    <r>
      <rPr>
        <b/>
        <sz val="8"/>
        <rFont val="Verdana"/>
        <family val="2"/>
      </rPr>
      <t>In the white cells to the right of each pear-colored spending area, fill in the amount you want to budget for each month</t>
    </r>
    <r>
      <rPr>
        <sz val="8"/>
        <rFont val="Verdana"/>
        <family val="2"/>
      </rPr>
      <t xml:space="preserve">.                          If your cells on the left are blank, think through the year: Are there any expenditures you might be forgetting? Remember, only modify cells if they're white. You shouldn't touch the pear-colored cells. If you need to change the expense areas, go back to </t>
    </r>
    <r>
      <rPr>
        <b/>
        <sz val="8"/>
        <rFont val="Verdana"/>
        <family val="2"/>
      </rPr>
      <t>step 1</t>
    </r>
    <r>
      <rPr>
        <sz val="8"/>
        <rFont val="Verdana"/>
        <family val="2"/>
      </rPr>
      <t xml:space="preserve"> and modify the items on those lists on the upper right.</t>
    </r>
  </si>
  <si>
    <t>difference</t>
  </si>
  <si>
    <t>budgeted</t>
  </si>
  <si>
    <t>income</t>
  </si>
  <si>
    <t>what's left</t>
  </si>
  <si>
    <t>total spent</t>
  </si>
  <si>
    <t>Jan</t>
  </si>
  <si>
    <t>Feb</t>
  </si>
  <si>
    <t>Mar</t>
  </si>
  <si>
    <t>Apr</t>
  </si>
  <si>
    <t>May</t>
  </si>
  <si>
    <t>Jun</t>
  </si>
  <si>
    <t>Jul</t>
  </si>
  <si>
    <t>Aug</t>
  </si>
  <si>
    <t>Sep</t>
  </si>
  <si>
    <t>Oct</t>
  </si>
  <si>
    <t>Nov</t>
  </si>
  <si>
    <t>Dec</t>
  </si>
  <si>
    <t>Total</t>
  </si>
  <si>
    <t>Regular Expenses</t>
  </si>
  <si>
    <t>Irregular Expenses</t>
  </si>
  <si>
    <t>Amount Left</t>
  </si>
  <si>
    <t>How To Use PearBudget</t>
  </si>
  <si>
    <t>Variable Expenses</t>
  </si>
  <si>
    <t>(no more than 10)</t>
  </si>
  <si>
    <t>step 1</t>
  </si>
  <si>
    <t>intro</t>
  </si>
  <si>
    <t>step 2</t>
  </si>
  <si>
    <t>=</t>
  </si>
  <si>
    <t>$ Spent Per Month</t>
  </si>
  <si>
    <t>step 3</t>
  </si>
  <si>
    <t>Monthly Budgeted Amount</t>
  </si>
  <si>
    <t>spent</t>
  </si>
  <si>
    <t>Total Spent</t>
  </si>
  <si>
    <t>Don't change anything on this page. Every cell on this spreadsheet is defined elsewhere in the PearBudget software. Simply use this page for analysis.</t>
  </si>
  <si>
    <t>Average</t>
  </si>
  <si>
    <t>active months              so far:</t>
  </si>
  <si>
    <t>10 mins</t>
  </si>
  <si>
    <t>donate?</t>
  </si>
  <si>
    <r>
      <t>Regular</t>
    </r>
    <r>
      <rPr>
        <b/>
        <sz val="8"/>
        <color indexed="8"/>
        <rFont val="Verdana"/>
        <family val="2"/>
      </rPr>
      <t xml:space="preserve"> Expenses: Amount Spent In ...</t>
    </r>
  </si>
  <si>
    <r>
      <t>Irregular</t>
    </r>
    <r>
      <rPr>
        <b/>
        <sz val="8"/>
        <color indexed="8"/>
        <rFont val="Verdana"/>
        <family val="2"/>
      </rPr>
      <t xml:space="preserve"> Expenses: Amount Spent In ...</t>
    </r>
  </si>
  <si>
    <t>total</t>
  </si>
  <si>
    <t>total:</t>
  </si>
  <si>
    <r>
      <t xml:space="preserve">Keep in mind, you don't need to know Excel to use </t>
    </r>
    <r>
      <rPr>
        <b/>
        <sz val="8"/>
        <rFont val="Verdana"/>
        <family val="2"/>
      </rPr>
      <t>PearBudget</t>
    </r>
    <r>
      <rPr>
        <sz val="8"/>
        <rFont val="Verdana"/>
        <family val="2"/>
      </rPr>
      <t xml:space="preserve">. Just look for the cells with the white background and fill in the info the program tells you to. </t>
    </r>
    <r>
      <rPr>
        <b/>
        <sz val="8"/>
        <rFont val="Verdana"/>
        <family val="2"/>
      </rPr>
      <t>Please don't touch any cells that don't have a white background.</t>
    </r>
  </si>
  <si>
    <t>car gas</t>
  </si>
  <si>
    <t>dining out</t>
  </si>
  <si>
    <t>groceries</t>
  </si>
  <si>
    <t>housecare</t>
  </si>
  <si>
    <t>rent</t>
  </si>
  <si>
    <t>phone bill</t>
  </si>
  <si>
    <t>car maint.</t>
  </si>
  <si>
    <t>tithe</t>
  </si>
  <si>
    <t>donations</t>
  </si>
  <si>
    <t>gifts</t>
  </si>
  <si>
    <t>medical</t>
  </si>
  <si>
    <t>medicine</t>
  </si>
  <si>
    <t>haircuts</t>
  </si>
  <si>
    <t>savings</t>
  </si>
  <si>
    <t>[ what we thought we'd spend / what we really spent ]</t>
  </si>
  <si>
    <t>[ did we end up saving anything? ]</t>
  </si>
  <si>
    <t>college</t>
  </si>
  <si>
    <t>Total Income</t>
  </si>
  <si>
    <t>Total Expenses</t>
  </si>
  <si>
    <t>Year in Summary</t>
  </si>
  <si>
    <t>Area</t>
  </si>
  <si>
    <t>Budgeted</t>
  </si>
  <si>
    <t>Amt. Spent</t>
  </si>
  <si>
    <t>Difference</t>
  </si>
  <si>
    <t>Variable</t>
  </si>
  <si>
    <t>Regular</t>
  </si>
  <si>
    <t>Irregular</t>
  </si>
  <si>
    <t>Income vs. Expenses Overview</t>
  </si>
  <si>
    <t>You can see a chart outlining that info to the left.</t>
  </si>
  <si>
    <t>Variable Expenses Budgeting vs. Actual Spending</t>
  </si>
  <si>
    <t>(same amount, spent every month)</t>
  </si>
  <si>
    <r>
      <t xml:space="preserve">Amount Spent on </t>
    </r>
    <r>
      <rPr>
        <b/>
        <sz val="8"/>
        <color indexed="50"/>
        <rFont val="Verdana"/>
        <family val="2"/>
      </rPr>
      <t>Variable Expenses</t>
    </r>
  </si>
  <si>
    <r>
      <t xml:space="preserve">Amount Spent on </t>
    </r>
    <r>
      <rPr>
        <b/>
        <sz val="8"/>
        <color indexed="50"/>
        <rFont val="Verdana"/>
        <family val="2"/>
      </rPr>
      <t>Regular Expenses</t>
    </r>
  </si>
  <si>
    <r>
      <t xml:space="preserve">Amount Spent on </t>
    </r>
    <r>
      <rPr>
        <b/>
        <sz val="8"/>
        <color indexed="50"/>
        <rFont val="Verdana"/>
        <family val="2"/>
      </rPr>
      <t>Irregular Expenses</t>
    </r>
  </si>
  <si>
    <t>How To Use This Summary Analysis</t>
  </si>
  <si>
    <t>(changing amounts, spent every month) [Feel free to change the budgeted amount (row 36).]</t>
  </si>
  <si>
    <t>PearBudget</t>
  </si>
  <si>
    <r>
      <t>Variable Expenses</t>
    </r>
    <r>
      <rPr>
        <sz val="8"/>
        <rFont val="Verdana"/>
        <family val="2"/>
      </rPr>
      <t xml:space="preserve"> are those that </t>
    </r>
    <r>
      <rPr>
        <b/>
        <sz val="8"/>
        <rFont val="Verdana"/>
        <family val="2"/>
      </rPr>
      <t>you pay every month</t>
    </r>
    <r>
      <rPr>
        <sz val="8"/>
        <rFont val="Verdana"/>
        <family val="2"/>
      </rPr>
      <t xml:space="preserve">, but that you might budget </t>
    </r>
    <r>
      <rPr>
        <b/>
        <sz val="8"/>
        <rFont val="Verdana"/>
        <family val="2"/>
      </rPr>
      <t>differently from month to month</t>
    </r>
    <r>
      <rPr>
        <sz val="8"/>
        <rFont val="Verdana"/>
        <family val="2"/>
      </rPr>
      <t>. So you might normally budget $100 for "dining out." But if the budget's tight one month, you might cut that to $75. These are expenses that you can plan on (somewhat), but that you want to be able to change when needed. In other words, these expenses change from month-to-month. See the examples to the right.</t>
    </r>
  </si>
  <si>
    <r>
      <t>Friendly tip #1:</t>
    </r>
    <r>
      <rPr>
        <sz val="8"/>
        <rFont val="Verdana"/>
        <family val="2"/>
      </rPr>
      <t xml:space="preserve"> Keep the names of your "expense areas" (in the        three columns immediately below this) shorter than 10 letters.                                             It really helps with the formatting of the spreadsheets later on.</t>
    </r>
  </si>
  <si>
    <r>
      <t>Friendly tip #3:</t>
    </r>
    <r>
      <rPr>
        <sz val="8"/>
        <rFont val="Verdana"/>
        <family val="2"/>
      </rPr>
      <t xml:space="preserve"> Is the number above approximately your income per month?      If not, adjust the numbers in the "</t>
    </r>
    <r>
      <rPr>
        <b/>
        <sz val="8"/>
        <rFont val="Verdana"/>
        <family val="2"/>
      </rPr>
      <t>$ Spent Per Month</t>
    </r>
    <r>
      <rPr>
        <sz val="8"/>
        <rFont val="Verdana"/>
        <family val="2"/>
      </rPr>
      <t>" columns to the left until the number above is close to your monthly income.</t>
    </r>
  </si>
  <si>
    <r>
      <t>Friendly tip #4:</t>
    </r>
    <r>
      <rPr>
        <sz val="8"/>
        <rFont val="Verdana"/>
        <family val="2"/>
      </rPr>
      <t xml:space="preserve"> In the budget, you'll occasionally see red triangles in the upper right of certain cells (like on this one). Mouse over those cells, and you'll see popup comments that might make things clearer.</t>
    </r>
  </si>
  <si>
    <r>
      <t>Friendly tip #2:</t>
    </r>
    <r>
      <rPr>
        <sz val="8"/>
        <rFont val="Verdana"/>
        <family val="2"/>
      </rPr>
      <t xml:space="preserve"> Make sure the categories              are at the top of each column (to the right and below). It's fine to leave cells on the list blank, but make sure the blank ones are at the bottom of the list.</t>
    </r>
  </si>
  <si>
    <t>Totals                     (Variable Expenses)</t>
  </si>
  <si>
    <t>insurance</t>
  </si>
  <si>
    <t>This is a summary of the month's income and expenses. At the end of the month, it'll explain how we did this month. It gives you the same info you see above, just with its own interpretation. For a more in-depth look at your budget for the year, check out the "Analysis" page.</t>
  </si>
  <si>
    <t>(changing amounts, spent at random points in the year) [Just enter in this month's expenses here.]</t>
  </si>
  <si>
    <r>
      <t xml:space="preserve">That's all! Your budget is set up and ready to go! See the tabs at the bottom of the screen (Start Here, Jan, Feb, … Analysis)? Those will take you to the other charts for the year. Head over to January to get acquainted with the monthly charts and to get started!               </t>
    </r>
    <r>
      <rPr>
        <b/>
        <sz val="8"/>
        <rFont val="Verdana"/>
        <family val="2"/>
      </rPr>
      <t>Each month, you'll enter in the amounts spent in each category.</t>
    </r>
    <r>
      <rPr>
        <sz val="8"/>
        <rFont val="Verdana"/>
        <family val="2"/>
      </rPr>
      <t xml:space="preserve"> </t>
    </r>
    <r>
      <rPr>
        <b/>
        <sz val="8"/>
        <rFont val="Verdana"/>
        <family val="2"/>
      </rPr>
      <t>You'll also enter in the amount of income you bring in each month.</t>
    </r>
    <r>
      <rPr>
        <sz val="8"/>
        <rFont val="Verdana"/>
        <family val="2"/>
      </rPr>
      <t xml:space="preserve"> Look for the white cells—those are the ones you'll enter numbers into. Check out the "Analysis" page (look at the bottom of the screen to see its tab), and you can see how you're doing in each category for the year.</t>
    </r>
  </si>
  <si>
    <t>Summary</t>
  </si>
  <si>
    <t>Reg. Expenses</t>
  </si>
  <si>
    <t>Irreg. Expenses</t>
  </si>
  <si>
    <t>Balance</t>
  </si>
  <si>
    <t>help</t>
  </si>
  <si>
    <r>
      <t xml:space="preserve">(Keep in mind, that's just the </t>
    </r>
    <r>
      <rPr>
        <b/>
        <sz val="8"/>
        <rFont val="Verdana"/>
        <family val="2"/>
      </rPr>
      <t>Variable Expenses</t>
    </r>
    <r>
      <rPr>
        <sz val="8"/>
        <rFont val="Verdana"/>
        <family val="2"/>
      </rPr>
      <t xml:space="preserve">. The "Analysis" page will show you how we're doing with </t>
    </r>
    <r>
      <rPr>
        <b/>
        <sz val="8"/>
        <rFont val="Verdana"/>
        <family val="2"/>
      </rPr>
      <t>Regular</t>
    </r>
    <r>
      <rPr>
        <sz val="8"/>
        <rFont val="Verdana"/>
        <family val="2"/>
      </rPr>
      <t xml:space="preserve"> and </t>
    </r>
    <r>
      <rPr>
        <b/>
        <sz val="8"/>
        <rFont val="Verdana"/>
        <family val="2"/>
      </rPr>
      <t>Irregular</t>
    </r>
    <r>
      <rPr>
        <sz val="8"/>
        <rFont val="Verdana"/>
        <family val="2"/>
      </rPr>
      <t xml:space="preserve"> </t>
    </r>
    <r>
      <rPr>
        <b/>
        <sz val="8"/>
        <rFont val="Verdana"/>
        <family val="2"/>
      </rPr>
      <t>Expenses</t>
    </r>
    <r>
      <rPr>
        <sz val="8"/>
        <rFont val="Verdana"/>
        <family val="2"/>
      </rPr>
      <t>.)</t>
    </r>
  </si>
  <si>
    <r>
      <t>Irregular Expenses</t>
    </r>
    <r>
      <rPr>
        <sz val="8"/>
        <rFont val="Verdana"/>
        <family val="2"/>
      </rPr>
      <t xml:space="preserve"> are things that come up a couple of times a year that you know you need to budget for.  For example, you know you'll spend about $1,800 on car maintenance over the year, but </t>
    </r>
    <r>
      <rPr>
        <b/>
        <sz val="8"/>
        <rFont val="Verdana"/>
        <family val="2"/>
      </rPr>
      <t>you won't pay it on a regular schedule</t>
    </r>
    <r>
      <rPr>
        <sz val="8"/>
        <rFont val="Verdana"/>
        <family val="2"/>
      </rPr>
      <t>. So you budget $150 every month into "Car Maintenance," and then, on some sad day, you'll have to give the mechanic all that money. But, if you've budgeted right, at least you'll have money to give him. Another example: Christmas. If you're planning on spending $1,200, budget $100 a month, and you'll be covered.</t>
    </r>
  </si>
  <si>
    <t>misc.</t>
  </si>
  <si>
    <r>
      <t>Friendly tip #5:</t>
    </r>
    <r>
      <rPr>
        <sz val="8"/>
        <rFont val="Verdana"/>
        <family val="2"/>
      </rPr>
      <t xml:space="preserve"> One of the best ways to manage your budget is to have a central "collection point" for your receipts. Each week, at a set time (say, Sunday evening), sit down and enter your receipts (and your check deposit slips) in to the appropriate categories on that month's budget sheet. If you don't let your receipts stack up, this shouldn't take more than 5 to 10 minutes per week!</t>
    </r>
  </si>
  <si>
    <t xml:space="preserve"> </t>
  </si>
  <si>
    <t>EXAMPLE</t>
  </si>
  <si>
    <t>Analysis for EXAMPLE MONTH</t>
  </si>
  <si>
    <t>This is how your budget might look               at the end of a month.</t>
  </si>
  <si>
    <t>Regular Spending Area</t>
  </si>
  <si>
    <t>Irregular Spending Area</t>
  </si>
  <si>
    <r>
      <t xml:space="preserve">This budget program is free. There's no obligation of any sort for you to use this or to pass it on to your friends. BUT … if you find it useful, and if you decide that you'd like to send in money, you can send it via PayPal, to </t>
    </r>
    <r>
      <rPr>
        <b/>
        <sz val="8"/>
        <color indexed="16"/>
        <rFont val="Verdana"/>
        <family val="2"/>
      </rPr>
      <t>charlie@pearbudget.com</t>
    </r>
    <r>
      <rPr>
        <sz val="8"/>
        <rFont val="Verdana"/>
        <family val="2"/>
      </rPr>
      <t>.</t>
    </r>
  </si>
  <si>
    <r>
      <t>Welcome to PearBudget. This is a free, easy-to-use budgeting program, enabling you to track where your money is going.          It was written by Charlie Park (</t>
    </r>
    <r>
      <rPr>
        <b/>
        <sz val="8"/>
        <color indexed="16"/>
        <rFont val="Verdana"/>
        <family val="2"/>
      </rPr>
      <t>charlie@pearbudget.com</t>
    </r>
    <r>
      <rPr>
        <sz val="8"/>
        <rFont val="Verdana"/>
        <family val="2"/>
      </rPr>
      <t>).</t>
    </r>
  </si>
  <si>
    <t>January</t>
  </si>
  <si>
    <t>February</t>
  </si>
  <si>
    <t>March</t>
  </si>
  <si>
    <t>April</t>
  </si>
  <si>
    <t>June</t>
  </si>
  <si>
    <t>July</t>
  </si>
  <si>
    <t>August</t>
  </si>
  <si>
    <t>September</t>
  </si>
  <si>
    <t>October</t>
  </si>
  <si>
    <t>November</t>
  </si>
  <si>
    <t>December</t>
  </si>
  <si>
    <t>Month</t>
  </si>
  <si>
    <t>Year</t>
  </si>
  <si>
    <t>If you're starting your budget later on in 2009 (or in 2010, or later), you can adjust the years in the table below.                                   It's totally fine if you start in June, and then use the same spreadsheet through the following May.</t>
  </si>
  <si>
    <t>Welcome to PearBudget!</t>
  </si>
  <si>
    <t>Love PearBudget? Feel like making a donation? Our PayPal address is charlie@pearbudget.com. Thanks so much!</t>
  </si>
  <si>
    <t>Want to try the new web-based version of PearBudget?</t>
  </si>
  <si>
    <t>It's even easier than this spreadsheet!</t>
  </si>
  <si>
    <r>
      <t xml:space="preserve">Get a free trial for 30 days at </t>
    </r>
    <r>
      <rPr>
        <b/>
        <u val="single"/>
        <sz val="8"/>
        <color indexed="16"/>
        <rFont val="Verdana"/>
        <family val="2"/>
      </rPr>
      <t>www.pearbudget.com</t>
    </r>
    <r>
      <rPr>
        <b/>
        <sz val="8"/>
        <color indexed="8"/>
        <rFont val="Verdana"/>
        <family val="2"/>
      </rPr>
      <t>!</t>
    </r>
  </si>
  <si>
    <t>online</t>
  </si>
  <si>
    <r>
      <t xml:space="preserve">There are three ways that you can help me develop PearBudget further. First, if you find it useful, please e-mail me and let me know! My e-mail address is </t>
    </r>
    <r>
      <rPr>
        <b/>
        <sz val="8"/>
        <color indexed="16"/>
        <rFont val="Verdana"/>
        <family val="2"/>
      </rPr>
      <t>charlie@pearbudget.com</t>
    </r>
    <r>
      <rPr>
        <sz val="8"/>
        <rFont val="Verdana"/>
        <family val="2"/>
      </rPr>
      <t xml:space="preserve">. Second, if you know of a way that the program can be improved, please let me know about it. Maybe there's a description somewhere that could be clearer. Maybe there's a small mathematical error somewhere. Maybe you have an idea for a feature that the next version of PearBudget could include. Whatever it is, please send it my way. Third, </t>
    </r>
    <r>
      <rPr>
        <b/>
        <sz val="8"/>
        <rFont val="Verdana"/>
        <family val="2"/>
      </rPr>
      <t>I'd really appreciate it if you passed the program on to your friends</t>
    </r>
    <r>
      <rPr>
        <sz val="8"/>
        <rFont val="Verdana"/>
        <family val="2"/>
      </rPr>
      <t xml:space="preserve">. </t>
    </r>
    <r>
      <rPr>
        <b/>
        <i/>
        <sz val="8"/>
        <rFont val="Verdana"/>
        <family val="2"/>
      </rPr>
      <t>This file is completely e-mailable!</t>
    </r>
    <r>
      <rPr>
        <sz val="8"/>
        <rFont val="Verdana"/>
        <family val="2"/>
      </rPr>
      <t xml:space="preserve"> They can begin anywhere in the year with it! It doesn't have to be a January-to-December budget! If you know someone who might possibly be interested in it, please pass it on to them!</t>
    </r>
  </si>
  <si>
    <t>really simple budgeting</t>
  </si>
  <si>
    <r>
      <t xml:space="preserve">← </t>
    </r>
    <r>
      <rPr>
        <b/>
        <sz val="8"/>
        <rFont val="Verdana"/>
        <family val="2"/>
      </rPr>
      <t>get started</t>
    </r>
    <r>
      <rPr>
        <sz val="8"/>
        <rFont val="Verdana"/>
        <family val="2"/>
      </rPr>
      <t xml:space="preserve"> (to the left), or read </t>
    </r>
    <r>
      <rPr>
        <b/>
        <sz val="8"/>
        <rFont val="Verdana"/>
        <family val="2"/>
      </rPr>
      <t>a little more about us</t>
    </r>
    <r>
      <rPr>
        <sz val="8"/>
        <rFont val="Verdana"/>
        <family val="2"/>
      </rPr>
      <t xml:space="preserve"> (here ↓)</t>
    </r>
  </si>
  <si>
    <r>
      <t xml:space="preserve">PearBudget started as a spreadsheet (the one you're looking at now). After it had been downloaded over 100,000 times, we turned it into a really simple web-based application, which you can try at </t>
    </r>
    <r>
      <rPr>
        <u val="single"/>
        <sz val="8"/>
        <color indexed="16"/>
        <rFont val="Verdana"/>
        <family val="2"/>
      </rPr>
      <t>www.pearbudget.com</t>
    </r>
    <r>
      <rPr>
        <sz val="8"/>
        <color indexed="8"/>
        <rFont val="Verdana"/>
        <family val="2"/>
      </rPr>
      <t xml:space="preserve">. The web version is completely free to try for 30 days — no credit card required! And if you find that it's useful, it's only $3 a month (or $30 a year). Most people find that they save 10 to 100 times that much </t>
    </r>
    <r>
      <rPr>
        <i/>
        <sz val="8"/>
        <color indexed="8"/>
        <rFont val="Verdana"/>
        <family val="2"/>
      </rPr>
      <t>each month</t>
    </r>
    <r>
      <rPr>
        <sz val="8"/>
        <color indexed="8"/>
        <rFont val="Verdana"/>
        <family val="2"/>
      </rPr>
      <t xml:space="preserve"> when they're actively using it. We hope you'll swing by </t>
    </r>
    <r>
      <rPr>
        <u val="single"/>
        <sz val="8"/>
        <color indexed="16"/>
        <rFont val="Verdana"/>
        <family val="2"/>
      </rPr>
      <t>pearbudget.com</t>
    </r>
    <r>
      <rPr>
        <sz val="8"/>
        <color indexed="8"/>
        <rFont val="Verdana"/>
        <family val="2"/>
      </rPr>
      <t xml:space="preserve"> and check it out!</t>
    </r>
  </si>
  <si>
    <r>
      <t>Regular (Monthly) Expenses</t>
    </r>
    <r>
      <rPr>
        <sz val="8"/>
        <rFont val="Verdana"/>
        <family val="2"/>
      </rPr>
      <t xml:space="preserve"> are those that you have to pay every month. For example, your mortgage is $1,000 every month. Your car insurance is $100 each month. These are going to be </t>
    </r>
    <r>
      <rPr>
        <b/>
        <sz val="8"/>
        <rFont val="Verdana"/>
        <family val="2"/>
      </rPr>
      <t>about the same amount, month-in, month-out</t>
    </r>
    <r>
      <rPr>
        <sz val="8"/>
        <rFont val="Verdana"/>
        <family val="2"/>
      </rPr>
      <t xml:space="preserve">. These are not dynamic, meaning </t>
    </r>
    <r>
      <rPr>
        <b/>
        <sz val="8"/>
        <rFont val="Verdana"/>
        <family val="2"/>
      </rPr>
      <t>once you set the amount for the year, you shouldn't change it.</t>
    </r>
    <r>
      <rPr>
        <sz val="8"/>
        <rFont val="Verdana"/>
        <family val="2"/>
      </rPr>
      <t xml:space="preserve"> Examples are to the right.</t>
    </r>
  </si>
  <si>
    <r>
      <t>PearBudget is meant to be a really straightforward and easy-to-use budget program.</t>
    </r>
    <r>
      <rPr>
        <sz val="8"/>
        <color indexed="8"/>
        <rFont val="Verdana"/>
        <family val="2"/>
      </rPr>
      <t xml:space="preserve"> I know that—if you're like me—unless a budget's super easy, you won't use it. The guided set-up process takes about </t>
    </r>
    <r>
      <rPr>
        <b/>
        <sz val="8"/>
        <color indexed="8"/>
        <rFont val="Verdana"/>
        <family val="2"/>
      </rPr>
      <t>20 minutes</t>
    </r>
    <r>
      <rPr>
        <sz val="8"/>
        <color indexed="8"/>
        <rFont val="Verdana"/>
        <family val="2"/>
      </rPr>
      <t xml:space="preserve">, and it'll take you about </t>
    </r>
    <r>
      <rPr>
        <b/>
        <sz val="8"/>
        <color indexed="8"/>
        <rFont val="Verdana"/>
        <family val="2"/>
      </rPr>
      <t>10 minutes each week to maintain</t>
    </r>
    <r>
      <rPr>
        <sz val="8"/>
        <color indexed="8"/>
        <rFont val="Verdana"/>
        <family val="2"/>
      </rPr>
      <t xml:space="preserve"> your budget. Do it. It's important. With </t>
    </r>
    <r>
      <rPr>
        <b/>
        <sz val="8"/>
        <color indexed="8"/>
        <rFont val="Verdana"/>
        <family val="2"/>
      </rPr>
      <t>PearBudget</t>
    </r>
    <r>
      <rPr>
        <sz val="8"/>
        <color indexed="8"/>
        <rFont val="Verdana"/>
        <family val="2"/>
      </rPr>
      <t>, your expenses fit into one of three categories, as seen below. Don't be overwhelmed! Just follow the instructions below and you'll be set!</t>
    </r>
  </si>
  <si>
    <r>
      <t>To the right (and a little up)</t>
    </r>
    <r>
      <rPr>
        <sz val="8"/>
        <rFont val="Verdana"/>
        <family val="2"/>
      </rPr>
      <t xml:space="preserve">, you can see the three different categories (in floating boxes), with suggested budgeting areas. </t>
    </r>
    <r>
      <rPr>
        <b/>
        <sz val="8"/>
        <rFont val="Verdana"/>
        <family val="2"/>
      </rPr>
      <t xml:space="preserve">Change the areas to reflect </t>
    </r>
    <r>
      <rPr>
        <b/>
        <i/>
        <sz val="8"/>
        <rFont val="Verdana"/>
        <family val="2"/>
      </rPr>
      <t>your</t>
    </r>
    <r>
      <rPr>
        <b/>
        <sz val="8"/>
        <rFont val="Verdana"/>
        <family val="2"/>
      </rPr>
      <t xml:space="preserve"> budgetary needs.</t>
    </r>
    <r>
      <rPr>
        <sz val="8"/>
        <rFont val="Verdana"/>
        <family val="2"/>
      </rPr>
      <t xml:space="preserve"> For example, you might need to add or remove categories. Literally, where it says "rent" under "Regular Expenses," click on that cell and type in the category you want to be on the list. If you want to take some time to think about what your categories should be (use scratch paper), that's fine. But the rest of the program will key off these boxes, so the idea is that once you begin your year's budget, you won't change them. You don't need to fill all 10 lines per category: It's okay to leave some blank.</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</si>
</sst>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Red]#,##0.00"/>
    <numFmt numFmtId="166" formatCode="0.0"/>
    <numFmt numFmtId="167" formatCode="[$-409]dddd\,\ mmmm\ dd\,\ yyyy"/>
    <numFmt numFmtId="168" formatCode="[$-409]h:mm:ss\ AM/PM"/>
    <numFmt numFmtId="169" formatCode="&quot;$&quot;#,##0"/>
    <numFmt numFmtId="170" formatCode="&quot;Yes&quot;;&quot;Yes&quot;;&quot;No&quot;"/>
    <numFmt numFmtId="171" formatCode="&quot;True&quot;;&quot;True&quot;;&quot;False&quot;"/>
    <numFmt numFmtId="172" formatCode="&quot;On&quot;;&quot;On&quot;;&quot;Off&quot;"/>
    <numFmt numFmtId="173" formatCode="[$€-2]\ #,##0.00_);[Red]\([$€-2]\ #,##0.00\)"/>
    <numFmt numFmtId="174" formatCode="mmmm\ yyyy"/>
    <numFmt numFmtId="175" formatCode="mmm\ yyyy"/>
    <numFmt numFmtId="176" formatCode="mm\,\ yy"/>
    <numFmt numFmtId="177" formatCode="mmmm"/>
    <numFmt numFmtId="178" formatCode="mmmm\,\ yyyy"/>
    <numFmt numFmtId="179" formatCode="mmm\,\ yyyy"/>
    <numFmt numFmtId="180" formatCode="d"/>
  </numFmts>
  <fonts count="59">
    <font>
      <sz val="10"/>
      <name val="Arial"/>
      <family val="0"/>
    </font>
    <font>
      <sz val="8"/>
      <name val="Verdana"/>
      <family val="2"/>
    </font>
    <font>
      <sz val="8"/>
      <color indexed="9"/>
      <name val="Verdana"/>
      <family val="2"/>
    </font>
    <font>
      <b/>
      <sz val="8"/>
      <name val="Verdana"/>
      <family val="2"/>
    </font>
    <font>
      <b/>
      <sz val="8"/>
      <color indexed="9"/>
      <name val="Verdana"/>
      <family val="2"/>
    </font>
    <font>
      <sz val="8"/>
      <color indexed="8"/>
      <name val="Verdana"/>
      <family val="2"/>
    </font>
    <font>
      <sz val="8"/>
      <name val="Tahoma"/>
      <family val="2"/>
    </font>
    <font>
      <u val="single"/>
      <sz val="10"/>
      <color indexed="12"/>
      <name val="Arial"/>
      <family val="2"/>
    </font>
    <font>
      <b/>
      <sz val="8"/>
      <color indexed="8"/>
      <name val="Verdana"/>
      <family val="2"/>
    </font>
    <font>
      <sz val="8"/>
      <name val="Arial"/>
      <family val="2"/>
    </font>
    <font>
      <sz val="10"/>
      <name val="Verdana"/>
      <family val="2"/>
    </font>
    <font>
      <b/>
      <sz val="8"/>
      <color indexed="50"/>
      <name val="Verdana"/>
      <family val="2"/>
    </font>
    <font>
      <b/>
      <u val="single"/>
      <sz val="8"/>
      <name val="Verdana"/>
      <family val="2"/>
    </font>
    <font>
      <u val="single"/>
      <sz val="10"/>
      <color indexed="36"/>
      <name val="Arial"/>
      <family val="2"/>
    </font>
    <font>
      <sz val="8"/>
      <color indexed="23"/>
      <name val="Verdana"/>
      <family val="2"/>
    </font>
    <font>
      <b/>
      <sz val="8"/>
      <name val="Tahoma"/>
      <family val="2"/>
    </font>
    <font>
      <i/>
      <sz val="8"/>
      <name val="Tahoma"/>
      <family val="2"/>
    </font>
    <font>
      <b/>
      <sz val="8"/>
      <color indexed="16"/>
      <name val="Verdana"/>
      <family val="2"/>
    </font>
    <font>
      <sz val="18"/>
      <name val="Verdana"/>
      <family val="2"/>
    </font>
    <font>
      <u val="single"/>
      <sz val="8"/>
      <color indexed="16"/>
      <name val="Verdana"/>
      <family val="2"/>
    </font>
    <font>
      <u val="single"/>
      <sz val="10"/>
      <color indexed="12"/>
      <name val="Verdana"/>
      <family val="2"/>
    </font>
    <font>
      <b/>
      <u val="single"/>
      <sz val="8"/>
      <color indexed="16"/>
      <name val="Verdana"/>
      <family val="2"/>
    </font>
    <font>
      <b/>
      <i/>
      <sz val="8"/>
      <name val="Verdana"/>
      <family val="2"/>
    </font>
    <font>
      <i/>
      <sz val="8"/>
      <color indexed="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50"/>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8"/>
        <bgColor indexed="64"/>
      </patternFill>
    </fill>
    <fill>
      <patternFill patternType="solid">
        <fgColor indexed="9"/>
        <bgColor indexed="64"/>
      </patternFill>
    </fill>
    <fill>
      <patternFill patternType="lightUp">
        <fgColor indexed="22"/>
      </patternFill>
    </fill>
    <fill>
      <patternFill patternType="lightUp">
        <fgColor indexed="55"/>
        <bgColor indexed="22"/>
      </patternFill>
    </fill>
    <fill>
      <patternFill patternType="mediumGray">
        <bgColor indexed="50"/>
      </patternFill>
    </fill>
    <fill>
      <patternFill patternType="lightUp">
        <fgColor indexed="9"/>
        <bgColor indexed="50"/>
      </patternFill>
    </fill>
    <fill>
      <patternFill patternType="solid">
        <fgColor indexed="43"/>
        <bgColor indexed="64"/>
      </patternFill>
    </fill>
    <fill>
      <patternFill patternType="lightUp">
        <fgColor indexed="42"/>
      </patternFill>
    </fill>
    <fill>
      <patternFill patternType="solid">
        <fgColor indexed="65"/>
        <bgColor indexed="64"/>
      </patternFill>
    </fill>
    <fill>
      <patternFill patternType="solid">
        <fgColor indexed="16"/>
        <bgColor indexed="64"/>
      </patternFill>
    </fill>
    <fill>
      <patternFill patternType="solid">
        <fgColor indexed="13"/>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style="medium"/>
      <top style="thin"/>
      <bottom style="medium"/>
    </border>
    <border>
      <left style="thin">
        <color indexed="8"/>
      </left>
      <right style="thin">
        <color indexed="8"/>
      </right>
      <top style="thin"/>
      <bottom>
        <color indexed="63"/>
      </bottom>
    </border>
    <border>
      <left>
        <color indexed="63"/>
      </left>
      <right>
        <color indexed="63"/>
      </right>
      <top style="thin">
        <color indexed="55"/>
      </top>
      <bottom style="thin">
        <color indexed="55"/>
      </bottom>
    </border>
    <border>
      <left style="thin">
        <color indexed="8"/>
      </left>
      <right style="thin">
        <color indexed="8"/>
      </right>
      <top style="thin">
        <color indexed="55"/>
      </top>
      <bottom style="thin">
        <color indexed="55"/>
      </bottom>
    </border>
    <border>
      <left style="thin">
        <color indexed="8"/>
      </left>
      <right style="thin">
        <color indexed="8"/>
      </right>
      <top style="thin">
        <color indexed="23"/>
      </top>
      <bottom style="thin">
        <color indexed="23"/>
      </bottom>
    </border>
    <border>
      <left>
        <color indexed="63"/>
      </left>
      <right style="thin"/>
      <top style="thin">
        <color indexed="23"/>
      </top>
      <bottom style="thin">
        <color indexed="23"/>
      </bottom>
    </border>
    <border>
      <left style="thin"/>
      <right>
        <color indexed="63"/>
      </right>
      <top style="thin">
        <color indexed="23"/>
      </top>
      <bottom style="thin">
        <color indexed="23"/>
      </bottom>
    </border>
    <border>
      <left style="thin">
        <color indexed="8"/>
      </left>
      <right style="thin">
        <color indexed="8"/>
      </right>
      <top style="thin">
        <color indexed="63"/>
      </top>
      <bottom style="thin">
        <color indexed="63"/>
      </bottom>
    </border>
    <border>
      <left>
        <color indexed="63"/>
      </left>
      <right style="thin"/>
      <top style="thin">
        <color indexed="63"/>
      </top>
      <bottom style="thin">
        <color indexed="63"/>
      </bottom>
    </border>
    <border>
      <left style="thin">
        <color indexed="8"/>
      </left>
      <right style="thin">
        <color indexed="8"/>
      </right>
      <top>
        <color indexed="63"/>
      </top>
      <bottom style="thin"/>
    </border>
    <border>
      <left style="thin">
        <color indexed="8"/>
      </left>
      <right style="thin">
        <color indexed="8"/>
      </right>
      <top style="thin"/>
      <bottom style="thin"/>
    </border>
    <border>
      <left>
        <color indexed="63"/>
      </left>
      <right style="thin"/>
      <top style="thin"/>
      <bottom style="thin"/>
    </border>
    <border>
      <left style="thin">
        <color indexed="8"/>
      </left>
      <right style="thin">
        <color indexed="8"/>
      </right>
      <top style="thin">
        <color indexed="23"/>
      </top>
      <bottom style="thin"/>
    </border>
    <border>
      <left style="thin">
        <color indexed="8"/>
      </left>
      <right style="thin">
        <color indexed="8"/>
      </right>
      <top style="thin"/>
      <bottom style="thin">
        <color indexed="63"/>
      </bottom>
    </border>
    <border>
      <left>
        <color indexed="63"/>
      </left>
      <right style="medium"/>
      <top style="thin"/>
      <bottom style="thin"/>
    </border>
    <border>
      <left style="thin"/>
      <right style="medium"/>
      <top style="thin"/>
      <bottom style="thin"/>
    </border>
    <border>
      <left style="medium"/>
      <right style="thin"/>
      <top style="medium"/>
      <bottom style="thin"/>
    </border>
    <border>
      <left>
        <color indexed="63"/>
      </left>
      <right style="medium"/>
      <top style="medium"/>
      <bottom style="thin"/>
    </border>
    <border>
      <left style="medium"/>
      <right style="thin"/>
      <top>
        <color indexed="63"/>
      </top>
      <bottom style="thin"/>
    </border>
    <border>
      <left>
        <color indexed="63"/>
      </left>
      <right style="medium"/>
      <top>
        <color indexed="63"/>
      </top>
      <bottom>
        <color indexed="63"/>
      </bottom>
    </border>
    <border>
      <left style="medium"/>
      <right style="thin"/>
      <top style="thin"/>
      <bottom>
        <color indexed="63"/>
      </bottom>
    </border>
    <border>
      <left>
        <color indexed="63"/>
      </left>
      <right>
        <color indexed="63"/>
      </right>
      <top>
        <color indexed="63"/>
      </top>
      <bottom style="thin"/>
    </border>
    <border>
      <left style="thin">
        <color indexed="8"/>
      </left>
      <right style="thin">
        <color indexed="8"/>
      </right>
      <top>
        <color indexed="63"/>
      </top>
      <bottom>
        <color indexed="63"/>
      </bottom>
    </border>
    <border>
      <left style="medium"/>
      <right style="thin"/>
      <top style="thin"/>
      <bottom style="medium"/>
    </border>
    <border>
      <left style="medium"/>
      <right style="thin"/>
      <top style="thin"/>
      <bottom style="thin"/>
    </border>
    <border diagonalUp="1">
      <left style="thin"/>
      <right style="thin"/>
      <top>
        <color indexed="63"/>
      </top>
      <bottom>
        <color indexed="63"/>
      </bottom>
      <diagonal style="thin"/>
    </border>
    <border>
      <left>
        <color indexed="63"/>
      </left>
      <right>
        <color indexed="63"/>
      </right>
      <top style="thin"/>
      <bottom style="thin"/>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color indexed="63"/>
      </left>
      <right style="medium"/>
      <top>
        <color indexed="63"/>
      </top>
      <bottom style="thin"/>
    </border>
    <border>
      <left>
        <color indexed="63"/>
      </left>
      <right style="medium"/>
      <top style="thin"/>
      <bottom>
        <color indexed="63"/>
      </bottom>
    </border>
    <border>
      <left style="thin"/>
      <right>
        <color indexed="63"/>
      </right>
      <top style="thin"/>
      <bottom>
        <color indexed="63"/>
      </bottom>
    </border>
    <border diagonalUp="1">
      <left>
        <color indexed="63"/>
      </left>
      <right>
        <color indexed="63"/>
      </right>
      <top>
        <color indexed="63"/>
      </top>
      <bottom>
        <color indexed="63"/>
      </bottom>
      <diagonal style="thin"/>
    </border>
    <border>
      <left style="thin"/>
      <right style="medium"/>
      <top>
        <color indexed="63"/>
      </top>
      <bottom style="thin"/>
    </border>
    <border diagonalUp="1">
      <left>
        <color indexed="63"/>
      </left>
      <right style="thin"/>
      <top>
        <color indexed="63"/>
      </top>
      <bottom>
        <color indexed="63"/>
      </bottom>
      <diagonal style="thin"/>
    </border>
    <border>
      <left style="thin"/>
      <right>
        <color indexed="63"/>
      </right>
      <top style="thin"/>
      <bottom style="medium"/>
    </border>
    <border>
      <left style="thin"/>
      <right style="thin">
        <color indexed="23"/>
      </right>
      <top style="thin"/>
      <bottom>
        <color indexed="63"/>
      </bottom>
    </border>
    <border>
      <left style="thin"/>
      <right style="thin">
        <color indexed="23"/>
      </right>
      <top>
        <color indexed="63"/>
      </top>
      <bottom>
        <color indexed="63"/>
      </bottom>
    </border>
    <border>
      <left style="thin"/>
      <right style="thin">
        <color indexed="23"/>
      </right>
      <top>
        <color indexed="63"/>
      </top>
      <bottom style="thin"/>
    </border>
    <border>
      <left>
        <color indexed="63"/>
      </left>
      <right style="thin">
        <color indexed="8"/>
      </right>
      <top style="thin"/>
      <bottom style="thin"/>
    </border>
    <border>
      <left>
        <color indexed="63"/>
      </left>
      <right style="thin">
        <color indexed="8"/>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24">
    <xf numFmtId="0" fontId="0" fillId="0" borderId="0" xfId="0" applyAlignment="1">
      <alignment/>
    </xf>
    <xf numFmtId="0" fontId="1" fillId="0" borderId="0" xfId="0" applyFont="1" applyAlignment="1">
      <alignment horizontal="center" vertical="center"/>
    </xf>
    <xf numFmtId="0" fontId="1" fillId="0" borderId="0" xfId="0" applyFont="1" applyFill="1" applyBorder="1" applyAlignment="1">
      <alignment vertical="center" wrapText="1"/>
    </xf>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vertical="center" wrapText="1"/>
    </xf>
    <xf numFmtId="0" fontId="1" fillId="0" borderId="11" xfId="0" applyFont="1" applyFill="1" applyBorder="1" applyAlignment="1">
      <alignment vertical="center" wrapText="1"/>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0" fontId="11" fillId="0" borderId="11" xfId="0" applyFont="1" applyFill="1" applyBorder="1" applyAlignment="1">
      <alignment/>
    </xf>
    <xf numFmtId="0" fontId="10" fillId="0" borderId="12" xfId="0" applyFont="1" applyFill="1" applyBorder="1" applyAlignment="1">
      <alignment/>
    </xf>
    <xf numFmtId="0" fontId="10" fillId="0" borderId="11" xfId="0" applyFont="1" applyFill="1" applyBorder="1" applyAlignment="1">
      <alignment/>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2" fillId="0" borderId="12" xfId="0" applyFont="1" applyFill="1" applyBorder="1" applyAlignment="1">
      <alignment vertical="center" wrapText="1"/>
    </xf>
    <xf numFmtId="0" fontId="2" fillId="33" borderId="16" xfId="0" applyFont="1" applyFill="1" applyBorder="1" applyAlignment="1">
      <alignment horizontal="center" vertical="center"/>
    </xf>
    <xf numFmtId="0" fontId="4" fillId="33" borderId="16" xfId="0" applyFont="1" applyFill="1" applyBorder="1" applyAlignment="1">
      <alignment horizontal="center" vertical="center"/>
    </xf>
    <xf numFmtId="0" fontId="5" fillId="0" borderId="0" xfId="0" applyFont="1" applyFill="1" applyBorder="1" applyAlignment="1">
      <alignment horizontal="center" vertical="center"/>
    </xf>
    <xf numFmtId="0" fontId="1" fillId="34" borderId="16" xfId="0" applyFont="1" applyFill="1" applyBorder="1" applyAlignment="1">
      <alignment horizontal="center" vertical="center"/>
    </xf>
    <xf numFmtId="0" fontId="1" fillId="0" borderId="0" xfId="0" applyNumberFormat="1" applyFont="1" applyFill="1" applyBorder="1" applyAlignment="1">
      <alignment horizontal="left" vertical="top" wrapText="1"/>
    </xf>
    <xf numFmtId="0" fontId="3" fillId="34" borderId="16" xfId="0" applyFont="1" applyFill="1" applyBorder="1" applyAlignment="1">
      <alignment horizontal="center" vertical="center"/>
    </xf>
    <xf numFmtId="0" fontId="1" fillId="34" borderId="17" xfId="0" applyFont="1" applyFill="1" applyBorder="1" applyAlignment="1">
      <alignment vertical="center" wrapText="1"/>
    </xf>
    <xf numFmtId="0" fontId="1" fillId="34" borderId="18" xfId="0" applyFont="1" applyFill="1" applyBorder="1" applyAlignment="1">
      <alignment vertical="center" wrapText="1"/>
    </xf>
    <xf numFmtId="0" fontId="1" fillId="34" borderId="19" xfId="0" applyFont="1" applyFill="1" applyBorder="1" applyAlignment="1">
      <alignment vertical="center" wrapText="1"/>
    </xf>
    <xf numFmtId="0" fontId="1" fillId="34" borderId="19" xfId="0" applyFont="1" applyFill="1" applyBorder="1" applyAlignment="1">
      <alignment horizontal="center" vertical="center"/>
    </xf>
    <xf numFmtId="0" fontId="1" fillId="34" borderId="17" xfId="0" applyFont="1" applyFill="1" applyBorder="1" applyAlignment="1">
      <alignment horizontal="center" vertical="center"/>
    </xf>
    <xf numFmtId="0" fontId="1" fillId="34" borderId="18" xfId="0" applyFont="1" applyFill="1" applyBorder="1" applyAlignment="1">
      <alignment horizontal="center" vertical="center"/>
    </xf>
    <xf numFmtId="0" fontId="3" fillId="34" borderId="20" xfId="0" applyFont="1" applyFill="1" applyBorder="1" applyAlignment="1">
      <alignment horizontal="center" vertical="center"/>
    </xf>
    <xf numFmtId="0" fontId="1" fillId="0" borderId="0" xfId="0" applyFont="1" applyFill="1" applyBorder="1" applyAlignment="1">
      <alignment vertical="top" wrapText="1"/>
    </xf>
    <xf numFmtId="0" fontId="4" fillId="0" borderId="0" xfId="0" applyFont="1" applyFill="1" applyBorder="1" applyAlignment="1">
      <alignment vertical="center"/>
    </xf>
    <xf numFmtId="0" fontId="1" fillId="35" borderId="16" xfId="0" applyFont="1" applyFill="1" applyBorder="1" applyAlignment="1">
      <alignment horizontal="center"/>
    </xf>
    <xf numFmtId="0" fontId="5" fillId="0" borderId="0" xfId="0" applyFont="1" applyFill="1" applyBorder="1" applyAlignment="1">
      <alignment vertical="center"/>
    </xf>
    <xf numFmtId="0" fontId="3" fillId="0" borderId="0" xfId="0" applyFont="1" applyAlignment="1">
      <alignment horizontal="center" vertical="center"/>
    </xf>
    <xf numFmtId="0" fontId="4" fillId="33" borderId="16" xfId="0" applyFont="1" applyFill="1" applyBorder="1" applyAlignment="1">
      <alignment horizontal="center"/>
    </xf>
    <xf numFmtId="0" fontId="8" fillId="34" borderId="21" xfId="0" applyFont="1" applyFill="1" applyBorder="1" applyAlignment="1">
      <alignment horizontal="center" vertical="center" wrapText="1"/>
    </xf>
    <xf numFmtId="0" fontId="8" fillId="34" borderId="22" xfId="0" applyFont="1" applyFill="1" applyBorder="1" applyAlignment="1">
      <alignment horizontal="center" vertical="center" wrapText="1"/>
    </xf>
    <xf numFmtId="0" fontId="8" fillId="0" borderId="0" xfId="0" applyFont="1" applyAlignment="1">
      <alignment horizontal="center" vertical="center" wrapText="1"/>
    </xf>
    <xf numFmtId="0" fontId="3" fillId="0" borderId="0" xfId="0" applyFont="1" applyAlignment="1">
      <alignment horizontal="center" vertical="center" wrapText="1"/>
    </xf>
    <xf numFmtId="0" fontId="8" fillId="34" borderId="23" xfId="0" applyFont="1" applyFill="1" applyBorder="1" applyAlignment="1">
      <alignment horizontal="center" vertical="center" wrapText="1"/>
    </xf>
    <xf numFmtId="0" fontId="8" fillId="34" borderId="24" xfId="0" applyFont="1" applyFill="1" applyBorder="1" applyAlignment="1">
      <alignment horizontal="center" vertical="center" wrapText="1"/>
    </xf>
    <xf numFmtId="164" fontId="3" fillId="35" borderId="16" xfId="0" applyNumberFormat="1" applyFont="1" applyFill="1" applyBorder="1" applyAlignment="1">
      <alignment horizontal="center" vertical="center"/>
    </xf>
    <xf numFmtId="164" fontId="1" fillId="35" borderId="16" xfId="0" applyNumberFormat="1" applyFont="1" applyFill="1" applyBorder="1" applyAlignment="1">
      <alignment horizontal="center" vertical="center"/>
    </xf>
    <xf numFmtId="164" fontId="1" fillId="0" borderId="16" xfId="0" applyNumberFormat="1" applyFont="1" applyBorder="1" applyAlignment="1">
      <alignment horizontal="center"/>
    </xf>
    <xf numFmtId="164" fontId="1" fillId="35" borderId="16" xfId="0" applyNumberFormat="1" applyFont="1" applyFill="1" applyBorder="1" applyAlignment="1">
      <alignment horizontal="center"/>
    </xf>
    <xf numFmtId="164" fontId="1" fillId="35" borderId="17" xfId="0" applyNumberFormat="1" applyFont="1" applyFill="1" applyBorder="1" applyAlignment="1">
      <alignment horizontal="center" vertical="center" wrapText="1"/>
    </xf>
    <xf numFmtId="164" fontId="4" fillId="33" borderId="16" xfId="0" applyNumberFormat="1" applyFont="1" applyFill="1" applyBorder="1" applyAlignment="1">
      <alignment horizontal="center" vertical="center" wrapText="1"/>
    </xf>
    <xf numFmtId="164" fontId="1" fillId="36" borderId="16" xfId="0" applyNumberFormat="1" applyFont="1" applyFill="1" applyBorder="1" applyAlignment="1">
      <alignment horizontal="center" vertical="center" wrapText="1"/>
    </xf>
    <xf numFmtId="164" fontId="1" fillId="35" borderId="16" xfId="0" applyNumberFormat="1" applyFont="1" applyFill="1" applyBorder="1" applyAlignment="1">
      <alignment horizontal="center" vertical="center" wrapText="1"/>
    </xf>
    <xf numFmtId="164" fontId="3" fillId="35" borderId="25" xfId="0" applyNumberFormat="1" applyFont="1" applyFill="1" applyBorder="1" applyAlignment="1">
      <alignment horizontal="center" vertical="center"/>
    </xf>
    <xf numFmtId="164" fontId="4" fillId="33" borderId="25" xfId="0" applyNumberFormat="1" applyFont="1" applyFill="1" applyBorder="1" applyAlignment="1">
      <alignment horizontal="center" vertical="center"/>
    </xf>
    <xf numFmtId="164" fontId="4" fillId="33" borderId="15" xfId="0" applyNumberFormat="1" applyFont="1" applyFill="1" applyBorder="1" applyAlignment="1">
      <alignment horizontal="center" vertical="center"/>
    </xf>
    <xf numFmtId="164" fontId="1" fillId="0" borderId="10" xfId="0" applyNumberFormat="1" applyFont="1" applyBorder="1" applyAlignment="1">
      <alignment horizontal="center" vertical="center"/>
    </xf>
    <xf numFmtId="164" fontId="1" fillId="0" borderId="25" xfId="0" applyNumberFormat="1" applyFont="1" applyBorder="1" applyAlignment="1">
      <alignment horizontal="center" vertical="center"/>
    </xf>
    <xf numFmtId="164" fontId="1" fillId="35" borderId="25" xfId="0" applyNumberFormat="1" applyFont="1" applyFill="1" applyBorder="1" applyAlignment="1">
      <alignment horizontal="center" vertical="center"/>
    </xf>
    <xf numFmtId="164" fontId="1" fillId="35" borderId="15" xfId="0" applyNumberFormat="1" applyFont="1" applyFill="1" applyBorder="1" applyAlignment="1">
      <alignment horizontal="center" vertical="center"/>
    </xf>
    <xf numFmtId="164" fontId="1" fillId="35" borderId="26" xfId="0" applyNumberFormat="1" applyFont="1" applyFill="1" applyBorder="1" applyAlignment="1">
      <alignment horizontal="center" vertical="center"/>
    </xf>
    <xf numFmtId="164" fontId="1" fillId="35" borderId="27" xfId="0" applyNumberFormat="1" applyFont="1" applyFill="1" applyBorder="1" applyAlignment="1">
      <alignment horizontal="center" vertical="center"/>
    </xf>
    <xf numFmtId="164" fontId="1" fillId="36" borderId="28" xfId="0" applyNumberFormat="1" applyFont="1" applyFill="1" applyBorder="1" applyAlignment="1">
      <alignment horizontal="center" vertical="center"/>
    </xf>
    <xf numFmtId="164" fontId="1" fillId="36" borderId="29" xfId="0" applyNumberFormat="1" applyFont="1" applyFill="1" applyBorder="1" applyAlignment="1">
      <alignment horizontal="center" vertical="center"/>
    </xf>
    <xf numFmtId="164" fontId="3" fillId="36" borderId="30" xfId="0" applyNumberFormat="1" applyFont="1" applyFill="1" applyBorder="1" applyAlignment="1">
      <alignment horizontal="center" vertical="center"/>
    </xf>
    <xf numFmtId="164" fontId="1" fillId="37" borderId="31" xfId="0" applyNumberFormat="1" applyFont="1" applyFill="1" applyBorder="1" applyAlignment="1">
      <alignment horizontal="center" vertical="center"/>
    </xf>
    <xf numFmtId="164" fontId="1" fillId="37" borderId="32" xfId="0" applyNumberFormat="1" applyFont="1" applyFill="1" applyBorder="1" applyAlignment="1">
      <alignment horizontal="center" vertical="center"/>
    </xf>
    <xf numFmtId="164" fontId="1" fillId="36" borderId="33" xfId="0" applyNumberFormat="1" applyFont="1" applyFill="1" applyBorder="1" applyAlignment="1">
      <alignment horizontal="center" vertical="center"/>
    </xf>
    <xf numFmtId="164" fontId="1" fillId="36" borderId="14" xfId="0" applyNumberFormat="1" applyFont="1" applyFill="1" applyBorder="1" applyAlignment="1">
      <alignment horizontal="center" vertical="center"/>
    </xf>
    <xf numFmtId="164" fontId="2" fillId="33" borderId="34" xfId="0" applyNumberFormat="1" applyFont="1" applyFill="1" applyBorder="1" applyAlignment="1">
      <alignment horizontal="center" vertical="center"/>
    </xf>
    <xf numFmtId="164" fontId="2" fillId="33" borderId="35" xfId="0" applyNumberFormat="1" applyFont="1" applyFill="1" applyBorder="1" applyAlignment="1">
      <alignment horizontal="center" vertical="center"/>
    </xf>
    <xf numFmtId="164" fontId="1" fillId="0" borderId="0" xfId="0" applyNumberFormat="1" applyFont="1" applyAlignment="1">
      <alignment horizontal="center" vertical="center"/>
    </xf>
    <xf numFmtId="164" fontId="3" fillId="35" borderId="36" xfId="0" applyNumberFormat="1" applyFont="1" applyFill="1" applyBorder="1" applyAlignment="1">
      <alignment horizontal="center" vertical="center"/>
    </xf>
    <xf numFmtId="164" fontId="4" fillId="37" borderId="37" xfId="0" applyNumberFormat="1" applyFont="1" applyFill="1" applyBorder="1" applyAlignment="1">
      <alignment horizontal="center" vertical="center"/>
    </xf>
    <xf numFmtId="164" fontId="2" fillId="37" borderId="37"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Alignment="1">
      <alignment horizontal="center" vertical="center" wrapText="1"/>
    </xf>
    <xf numFmtId="164" fontId="1" fillId="0" borderId="16" xfId="0" applyNumberFormat="1" applyFont="1" applyBorder="1" applyAlignment="1">
      <alignment horizontal="center" vertical="center" wrapText="1"/>
    </xf>
    <xf numFmtId="164" fontId="1" fillId="35" borderId="38" xfId="0" applyNumberFormat="1" applyFont="1" applyFill="1" applyBorder="1" applyAlignment="1">
      <alignment horizontal="center" vertical="center" wrapText="1"/>
    </xf>
    <xf numFmtId="164" fontId="1" fillId="0" borderId="0" xfId="0" applyNumberFormat="1" applyFont="1" applyBorder="1" applyAlignment="1">
      <alignment horizontal="center" vertical="center" wrapText="1"/>
    </xf>
    <xf numFmtId="164" fontId="1" fillId="35" borderId="39" xfId="0" applyNumberFormat="1" applyFont="1" applyFill="1" applyBorder="1" applyAlignment="1">
      <alignment horizontal="center" vertical="center" wrapText="1"/>
    </xf>
    <xf numFmtId="0" fontId="4" fillId="37" borderId="40" xfId="0" applyFont="1" applyFill="1" applyBorder="1" applyAlignment="1">
      <alignment horizontal="center" vertical="center" wrapText="1"/>
    </xf>
    <xf numFmtId="164" fontId="1" fillId="35" borderId="21" xfId="0" applyNumberFormat="1" applyFont="1" applyFill="1" applyBorder="1" applyAlignment="1">
      <alignment horizontal="center" vertical="center" wrapText="1"/>
    </xf>
    <xf numFmtId="164" fontId="2" fillId="38" borderId="41" xfId="0" applyNumberFormat="1" applyFont="1" applyFill="1" applyBorder="1" applyAlignment="1">
      <alignment horizontal="center" vertical="center" wrapText="1"/>
    </xf>
    <xf numFmtId="164" fontId="3" fillId="35" borderId="42" xfId="0" applyNumberFormat="1" applyFont="1" applyFill="1" applyBorder="1" applyAlignment="1">
      <alignment horizontal="center" vertical="center" wrapText="1"/>
    </xf>
    <xf numFmtId="164" fontId="1" fillId="39" borderId="19" xfId="0" applyNumberFormat="1" applyFont="1" applyFill="1" applyBorder="1" applyAlignment="1">
      <alignment horizontal="center" vertical="center" wrapText="1"/>
    </xf>
    <xf numFmtId="0" fontId="5" fillId="38" borderId="43" xfId="0" applyNumberFormat="1" applyFont="1" applyFill="1" applyBorder="1" applyAlignment="1">
      <alignment vertical="center" wrapText="1"/>
    </xf>
    <xf numFmtId="164" fontId="3" fillId="35" borderId="44" xfId="0" applyNumberFormat="1" applyFont="1" applyFill="1" applyBorder="1" applyAlignment="1">
      <alignment horizontal="center" vertical="center" wrapText="1"/>
    </xf>
    <xf numFmtId="8" fontId="1" fillId="0" borderId="0" xfId="0" applyNumberFormat="1" applyFont="1" applyAlignment="1">
      <alignment horizontal="center" vertical="center" wrapText="1"/>
    </xf>
    <xf numFmtId="164" fontId="5" fillId="0" borderId="16" xfId="0" applyNumberFormat="1" applyFont="1" applyFill="1" applyBorder="1" applyAlignment="1">
      <alignment horizontal="center" vertical="center" wrapText="1"/>
    </xf>
    <xf numFmtId="0" fontId="3" fillId="34"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Alignment="1">
      <alignment horizontal="right" vertical="center" wrapText="1"/>
    </xf>
    <xf numFmtId="0" fontId="1" fillId="39" borderId="16" xfId="0" applyFont="1" applyFill="1" applyBorder="1" applyAlignment="1">
      <alignment horizontal="center" vertical="center"/>
    </xf>
    <xf numFmtId="0" fontId="1" fillId="39" borderId="16" xfId="0" applyFont="1" applyFill="1" applyBorder="1" applyAlignment="1">
      <alignment horizontal="center" vertical="center" wrapText="1"/>
    </xf>
    <xf numFmtId="0" fontId="8" fillId="34" borderId="16" xfId="0" applyFont="1" applyFill="1" applyBorder="1" applyAlignment="1">
      <alignment horizontal="center" vertical="center"/>
    </xf>
    <xf numFmtId="164" fontId="1" fillId="39" borderId="16"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8" xfId="0" applyFont="1" applyFill="1" applyBorder="1" applyAlignment="1">
      <alignment vertical="center"/>
    </xf>
    <xf numFmtId="164" fontId="5" fillId="34" borderId="16"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Fill="1" applyAlignment="1">
      <alignment horizontal="center" vertical="center"/>
    </xf>
    <xf numFmtId="164" fontId="1" fillId="40" borderId="45" xfId="0" applyNumberFormat="1" applyFont="1" applyFill="1" applyBorder="1" applyAlignment="1">
      <alignment horizontal="center" vertical="center"/>
    </xf>
    <xf numFmtId="164" fontId="1" fillId="40" borderId="46" xfId="0" applyNumberFormat="1" applyFont="1" applyFill="1" applyBorder="1" applyAlignment="1">
      <alignment horizontal="center" vertical="center"/>
    </xf>
    <xf numFmtId="164" fontId="1" fillId="40" borderId="33" xfId="0" applyNumberFormat="1" applyFont="1" applyFill="1" applyBorder="1" applyAlignment="1">
      <alignment horizontal="center" vertical="center"/>
    </xf>
    <xf numFmtId="164" fontId="1" fillId="41" borderId="33" xfId="0" applyNumberFormat="1" applyFont="1" applyFill="1" applyBorder="1" applyAlignment="1">
      <alignment horizontal="center" vertical="center"/>
    </xf>
    <xf numFmtId="164" fontId="1" fillId="41" borderId="14" xfId="0" applyNumberFormat="1" applyFont="1" applyFill="1" applyBorder="1" applyAlignment="1">
      <alignment horizontal="center" vertical="center"/>
    </xf>
    <xf numFmtId="0" fontId="4" fillId="37" borderId="16"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1" fillId="0" borderId="0" xfId="0" applyFont="1" applyBorder="1" applyAlignment="1">
      <alignment horizontal="center" vertical="center" wrapText="1"/>
    </xf>
    <xf numFmtId="164" fontId="2" fillId="36" borderId="16"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75" fontId="4" fillId="42" borderId="40" xfId="0" applyNumberFormat="1" applyFont="1" applyFill="1" applyBorder="1" applyAlignment="1">
      <alignment horizontal="center" vertical="center" wrapText="1"/>
    </xf>
    <xf numFmtId="175" fontId="4" fillId="42" borderId="47"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0" fontId="8" fillId="34" borderId="16" xfId="0" applyFont="1" applyFill="1" applyBorder="1" applyAlignment="1">
      <alignment horizontal="center" vertical="center" wrapText="1"/>
    </xf>
    <xf numFmtId="0" fontId="3" fillId="43" borderId="48" xfId="0" applyFont="1" applyFill="1" applyBorder="1" applyAlignment="1">
      <alignment horizontal="center" vertical="center" wrapText="1"/>
    </xf>
    <xf numFmtId="164" fontId="1" fillId="40" borderId="16" xfId="0" applyNumberFormat="1" applyFont="1" applyFill="1" applyBorder="1" applyAlignment="1">
      <alignment horizontal="center" vertical="center" wrapText="1"/>
    </xf>
    <xf numFmtId="0" fontId="1" fillId="35" borderId="49" xfId="0" applyFont="1" applyFill="1" applyBorder="1" applyAlignment="1">
      <alignment vertical="center" wrapText="1"/>
    </xf>
    <xf numFmtId="17" fontId="4" fillId="38" borderId="50" xfId="0" applyNumberFormat="1" applyFont="1" applyFill="1" applyBorder="1" applyAlignment="1">
      <alignment vertical="center" wrapText="1"/>
    </xf>
    <xf numFmtId="17" fontId="4" fillId="38" borderId="35" xfId="0" applyNumberFormat="1" applyFont="1" applyFill="1" applyBorder="1" applyAlignment="1">
      <alignment vertical="center" wrapText="1"/>
    </xf>
    <xf numFmtId="17" fontId="4" fillId="38" borderId="51" xfId="0" applyNumberFormat="1" applyFont="1" applyFill="1" applyBorder="1" applyAlignment="1">
      <alignment vertical="center" wrapText="1"/>
    </xf>
    <xf numFmtId="164" fontId="1" fillId="0" borderId="23" xfId="0" applyNumberFormat="1" applyFont="1" applyBorder="1" applyAlignment="1">
      <alignment horizontal="center" vertical="center" wrapText="1"/>
    </xf>
    <xf numFmtId="0" fontId="8" fillId="34" borderId="52" xfId="0" applyFont="1" applyFill="1" applyBorder="1" applyAlignment="1">
      <alignment horizontal="center" vertical="center" wrapText="1"/>
    </xf>
    <xf numFmtId="164" fontId="1" fillId="39" borderId="35" xfId="0" applyNumberFormat="1" applyFont="1" applyFill="1" applyBorder="1" applyAlignment="1">
      <alignment horizontal="center" vertical="center" wrapText="1"/>
    </xf>
    <xf numFmtId="164" fontId="1" fillId="39" borderId="53" xfId="0" applyNumberFormat="1" applyFont="1" applyFill="1" applyBorder="1" applyAlignment="1">
      <alignment horizontal="center" vertical="center" wrapText="1"/>
    </xf>
    <xf numFmtId="164" fontId="1" fillId="35" borderId="52" xfId="0" applyNumberFormat="1" applyFont="1" applyFill="1" applyBorder="1" applyAlignment="1">
      <alignment horizontal="center" vertical="center" wrapText="1"/>
    </xf>
    <xf numFmtId="164" fontId="5" fillId="38" borderId="15" xfId="0" applyNumberFormat="1" applyFont="1" applyFill="1" applyBorder="1" applyAlignment="1">
      <alignment vertical="center" wrapText="1"/>
    </xf>
    <xf numFmtId="164" fontId="5" fillId="38" borderId="12" xfId="0" applyNumberFormat="1" applyFont="1" applyFill="1" applyBorder="1" applyAlignment="1">
      <alignment vertical="center" wrapText="1"/>
    </xf>
    <xf numFmtId="0" fontId="8" fillId="34" borderId="53" xfId="0" applyFont="1" applyFill="1" applyBorder="1" applyAlignment="1">
      <alignment horizontal="center" vertical="center" wrapText="1"/>
    </xf>
    <xf numFmtId="17" fontId="4" fillId="38" borderId="38" xfId="0" applyNumberFormat="1" applyFont="1" applyFill="1" applyBorder="1" applyAlignment="1">
      <alignment vertical="center" wrapText="1"/>
    </xf>
    <xf numFmtId="17" fontId="4" fillId="38" borderId="24" xfId="0" applyNumberFormat="1" applyFont="1" applyFill="1" applyBorder="1" applyAlignment="1">
      <alignment vertical="center" wrapText="1"/>
    </xf>
    <xf numFmtId="0" fontId="8" fillId="34" borderId="41" xfId="0" applyFont="1" applyFill="1" applyBorder="1" applyAlignment="1">
      <alignment horizontal="center" vertical="center" wrapText="1"/>
    </xf>
    <xf numFmtId="164" fontId="2" fillId="36" borderId="41" xfId="0" applyNumberFormat="1" applyFont="1" applyFill="1" applyBorder="1" applyAlignment="1">
      <alignment horizontal="center" vertical="center" wrapText="1"/>
    </xf>
    <xf numFmtId="164" fontId="1" fillId="35" borderId="54" xfId="0" applyNumberFormat="1" applyFont="1" applyFill="1" applyBorder="1" applyAlignment="1">
      <alignment horizontal="center" vertical="center" wrapText="1"/>
    </xf>
    <xf numFmtId="164" fontId="2" fillId="38" borderId="55" xfId="0" applyNumberFormat="1" applyFont="1" applyFill="1" applyBorder="1" applyAlignment="1">
      <alignment horizontal="center" vertical="center" wrapText="1"/>
    </xf>
    <xf numFmtId="164" fontId="1" fillId="35" borderId="33" xfId="0" applyNumberFormat="1" applyFont="1" applyFill="1" applyBorder="1" applyAlignment="1">
      <alignment horizontal="center" vertical="center"/>
    </xf>
    <xf numFmtId="0" fontId="1" fillId="0" borderId="56" xfId="0" applyFont="1" applyFill="1" applyBorder="1" applyAlignment="1">
      <alignment horizontal="center" vertical="center"/>
    </xf>
    <xf numFmtId="0" fontId="1" fillId="0" borderId="15" xfId="0" applyFont="1" applyFill="1" applyBorder="1" applyAlignment="1">
      <alignment vertical="center" wrapText="1"/>
    </xf>
    <xf numFmtId="0" fontId="12" fillId="0" borderId="0" xfId="0" applyFont="1" applyFill="1" applyBorder="1" applyAlignment="1">
      <alignment vertical="top" wrapText="1"/>
    </xf>
    <xf numFmtId="0" fontId="12" fillId="0" borderId="45" xfId="0" applyFont="1" applyFill="1" applyBorder="1" applyAlignment="1">
      <alignment vertical="top" wrapText="1"/>
    </xf>
    <xf numFmtId="0" fontId="14" fillId="0" borderId="0" xfId="0" applyFont="1" applyAlignment="1">
      <alignment horizontal="center" vertical="center"/>
    </xf>
    <xf numFmtId="0" fontId="1" fillId="35" borderId="57" xfId="0" applyFont="1" applyFill="1" applyBorder="1" applyAlignment="1">
      <alignment vertical="center" wrapText="1"/>
    </xf>
    <xf numFmtId="0" fontId="1" fillId="35" borderId="18" xfId="0" applyFont="1" applyFill="1" applyBorder="1" applyAlignment="1">
      <alignment vertical="center" wrapText="1"/>
    </xf>
    <xf numFmtId="0" fontId="4" fillId="38" borderId="16" xfId="0" applyFont="1" applyFill="1" applyBorder="1" applyAlignment="1">
      <alignment horizontal="center"/>
    </xf>
    <xf numFmtId="164" fontId="4" fillId="38" borderId="25" xfId="0" applyNumberFormat="1" applyFont="1" applyFill="1" applyBorder="1" applyAlignment="1">
      <alignment horizontal="center" vertical="center"/>
    </xf>
    <xf numFmtId="164" fontId="4" fillId="38" borderId="15" xfId="0" applyNumberFormat="1" applyFont="1" applyFill="1" applyBorder="1" applyAlignment="1">
      <alignment horizontal="center" vertical="center"/>
    </xf>
    <xf numFmtId="0" fontId="1" fillId="0" borderId="4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164" fontId="4" fillId="33" borderId="37" xfId="0" applyNumberFormat="1" applyFont="1" applyFill="1" applyBorder="1" applyAlignment="1">
      <alignment horizontal="center" vertical="center"/>
    </xf>
    <xf numFmtId="164" fontId="2" fillId="38" borderId="34" xfId="0" applyNumberFormat="1" applyFont="1" applyFill="1" applyBorder="1" applyAlignment="1">
      <alignment horizontal="center" vertical="center"/>
    </xf>
    <xf numFmtId="164" fontId="2" fillId="38" borderId="35" xfId="0" applyNumberFormat="1" applyFont="1" applyFill="1" applyBorder="1" applyAlignment="1">
      <alignment horizontal="center" vertical="center"/>
    </xf>
    <xf numFmtId="0" fontId="8" fillId="34" borderId="54"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58" xfId="0" applyFont="1" applyFill="1" applyBorder="1" applyAlignment="1">
      <alignment horizontal="center" vertical="center" wrapText="1"/>
    </xf>
    <xf numFmtId="0" fontId="1" fillId="0" borderId="0" xfId="0" applyFont="1" applyFill="1" applyBorder="1" applyAlignment="1">
      <alignment horizontal="left" vertical="top" wrapText="1"/>
    </xf>
    <xf numFmtId="0" fontId="5" fillId="34" borderId="16" xfId="0" applyFont="1" applyFill="1" applyBorder="1" applyAlignment="1">
      <alignment horizontal="right" vertical="center"/>
    </xf>
    <xf numFmtId="0" fontId="1" fillId="0" borderId="35" xfId="0" applyFont="1" applyFill="1" applyBorder="1" applyAlignment="1">
      <alignment horizontal="left" vertical="center"/>
    </xf>
    <xf numFmtId="0" fontId="1" fillId="0" borderId="20" xfId="0" applyFont="1" applyFill="1" applyBorder="1" applyAlignment="1">
      <alignment horizontal="center" vertical="center"/>
    </xf>
    <xf numFmtId="179" fontId="1" fillId="0" borderId="0" xfId="0" applyNumberFormat="1" applyFont="1" applyBorder="1" applyAlignment="1">
      <alignment horizontal="center" vertical="center" wrapText="1"/>
    </xf>
    <xf numFmtId="0" fontId="3" fillId="34" borderId="16" xfId="0" applyFont="1" applyFill="1" applyBorder="1" applyAlignment="1">
      <alignment horizontal="right" vertical="center"/>
    </xf>
    <xf numFmtId="0" fontId="3" fillId="34" borderId="35" xfId="0" applyFont="1" applyFill="1" applyBorder="1" applyAlignment="1">
      <alignment horizontal="left" vertical="center"/>
    </xf>
    <xf numFmtId="0" fontId="10" fillId="0" borderId="0" xfId="0" applyFont="1" applyAlignment="1">
      <alignment/>
    </xf>
    <xf numFmtId="0" fontId="20" fillId="0" borderId="0" xfId="53" applyFont="1" applyBorder="1" applyAlignment="1" applyProtection="1">
      <alignment wrapText="1"/>
      <protection/>
    </xf>
    <xf numFmtId="180" fontId="3" fillId="43" borderId="48" xfId="0" applyNumberFormat="1" applyFont="1" applyFill="1" applyBorder="1" applyAlignment="1">
      <alignment horizontal="center" vertical="center" wrapText="1"/>
    </xf>
    <xf numFmtId="0" fontId="8" fillId="44" borderId="11" xfId="53" applyFont="1" applyFill="1" applyBorder="1" applyAlignment="1" applyProtection="1">
      <alignment horizontal="center" vertical="center"/>
      <protection/>
    </xf>
    <xf numFmtId="0" fontId="8" fillId="44" borderId="0" xfId="53" applyFont="1" applyFill="1" applyBorder="1" applyAlignment="1" applyProtection="1">
      <alignment horizontal="center" vertical="center"/>
      <protection/>
    </xf>
    <xf numFmtId="0" fontId="8" fillId="44" borderId="12" xfId="53" applyFont="1" applyFill="1" applyBorder="1" applyAlignment="1" applyProtection="1">
      <alignment horizontal="center" vertical="center"/>
      <protection/>
    </xf>
    <xf numFmtId="0" fontId="8" fillId="44" borderId="13" xfId="53" applyFont="1" applyFill="1" applyBorder="1" applyAlignment="1" applyProtection="1">
      <alignment horizontal="center" vertical="center"/>
      <protection/>
    </xf>
    <xf numFmtId="0" fontId="8" fillId="44" borderId="45" xfId="53" applyFont="1" applyFill="1" applyBorder="1" applyAlignment="1" applyProtection="1">
      <alignment horizontal="center" vertical="center"/>
      <protection/>
    </xf>
    <xf numFmtId="0" fontId="8" fillId="44" borderId="14" xfId="53" applyFont="1" applyFill="1" applyBorder="1" applyAlignment="1" applyProtection="1">
      <alignment horizontal="center" vertical="center"/>
      <protection/>
    </xf>
    <xf numFmtId="0" fontId="1" fillId="0" borderId="1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2" xfId="0" applyFont="1" applyFill="1" applyBorder="1" applyAlignment="1">
      <alignment horizontal="center" vertical="center"/>
    </xf>
    <xf numFmtId="0" fontId="10" fillId="0" borderId="0" xfId="0" applyFont="1" applyAlignment="1">
      <alignment horizontal="center"/>
    </xf>
    <xf numFmtId="0" fontId="8" fillId="44" borderId="56" xfId="53" applyFont="1" applyFill="1" applyBorder="1" applyAlignment="1" applyProtection="1">
      <alignment horizontal="center" vertical="center"/>
      <protection/>
    </xf>
    <xf numFmtId="0" fontId="8" fillId="44" borderId="10" xfId="53" applyFont="1" applyFill="1" applyBorder="1" applyAlignment="1" applyProtection="1">
      <alignment horizontal="center" vertical="center"/>
      <protection/>
    </xf>
    <xf numFmtId="0" fontId="8" fillId="44" borderId="15" xfId="53" applyFont="1" applyFill="1" applyBorder="1" applyAlignment="1" applyProtection="1">
      <alignment horizontal="center" vertical="center"/>
      <protection/>
    </xf>
    <xf numFmtId="0" fontId="1" fillId="0" borderId="0" xfId="0" applyFont="1" applyFill="1" applyBorder="1" applyAlignment="1">
      <alignment horizontal="left" vertical="top" wrapText="1"/>
    </xf>
    <xf numFmtId="0" fontId="8"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45" xfId="0" applyNumberFormat="1" applyFont="1" applyFill="1" applyBorder="1" applyAlignment="1">
      <alignment horizontal="center" vertical="center" wrapText="1"/>
    </xf>
    <xf numFmtId="0" fontId="3" fillId="34" borderId="20" xfId="0" applyFont="1" applyFill="1" applyBorder="1" applyAlignment="1">
      <alignment horizontal="center" vertical="center" wrapText="1"/>
    </xf>
    <xf numFmtId="0" fontId="1" fillId="0" borderId="50" xfId="0" applyFont="1" applyBorder="1" applyAlignment="1">
      <alignment/>
    </xf>
    <xf numFmtId="0" fontId="1" fillId="0" borderId="35" xfId="0" applyFont="1" applyBorder="1" applyAlignment="1">
      <alignment/>
    </xf>
    <xf numFmtId="0" fontId="1" fillId="0" borderId="1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2" fillId="37" borderId="20" xfId="0" applyFont="1" applyFill="1" applyBorder="1" applyAlignment="1">
      <alignment horizontal="center" vertical="center" wrapText="1"/>
    </xf>
    <xf numFmtId="0" fontId="2" fillId="37" borderId="50" xfId="0" applyFont="1" applyFill="1" applyBorder="1" applyAlignment="1">
      <alignment horizontal="center" vertical="center" wrapText="1"/>
    </xf>
    <xf numFmtId="0" fontId="2" fillId="37" borderId="35" xfId="0" applyFont="1" applyFill="1" applyBorder="1" applyAlignment="1">
      <alignment horizontal="center" vertical="center" wrapText="1"/>
    </xf>
    <xf numFmtId="0" fontId="1" fillId="34" borderId="56" xfId="0" applyNumberFormat="1" applyFont="1" applyFill="1" applyBorder="1" applyAlignment="1">
      <alignment horizontal="left" vertical="top" wrapText="1"/>
    </xf>
    <xf numFmtId="0" fontId="1" fillId="34" borderId="10" xfId="0" applyNumberFormat="1" applyFont="1" applyFill="1" applyBorder="1" applyAlignment="1">
      <alignment horizontal="left" vertical="top" wrapText="1"/>
    </xf>
    <xf numFmtId="0" fontId="1" fillId="34" borderId="15" xfId="0" applyNumberFormat="1" applyFont="1" applyFill="1" applyBorder="1" applyAlignment="1">
      <alignment horizontal="left" vertical="top" wrapText="1"/>
    </xf>
    <xf numFmtId="0" fontId="1" fillId="34" borderId="11" xfId="0" applyNumberFormat="1" applyFont="1" applyFill="1" applyBorder="1" applyAlignment="1">
      <alignment horizontal="left" vertical="top" wrapText="1"/>
    </xf>
    <xf numFmtId="0" fontId="1" fillId="34" borderId="0" xfId="0" applyNumberFormat="1" applyFont="1" applyFill="1" applyBorder="1" applyAlignment="1">
      <alignment horizontal="left" vertical="top" wrapText="1"/>
    </xf>
    <xf numFmtId="0" fontId="1" fillId="34" borderId="12" xfId="0" applyNumberFormat="1" applyFont="1" applyFill="1" applyBorder="1" applyAlignment="1">
      <alignment horizontal="left" vertical="top" wrapText="1"/>
    </xf>
    <xf numFmtId="0" fontId="1" fillId="34" borderId="13" xfId="0" applyNumberFormat="1" applyFont="1" applyFill="1" applyBorder="1" applyAlignment="1">
      <alignment horizontal="left" vertical="top" wrapText="1"/>
    </xf>
    <xf numFmtId="0" fontId="1" fillId="34" borderId="45" xfId="0" applyNumberFormat="1" applyFont="1" applyFill="1" applyBorder="1" applyAlignment="1">
      <alignment horizontal="left" vertical="top" wrapText="1"/>
    </xf>
    <xf numFmtId="0" fontId="1" fillId="34" borderId="14" xfId="0" applyNumberFormat="1" applyFont="1" applyFill="1" applyBorder="1" applyAlignment="1">
      <alignment horizontal="left" vertical="top" wrapText="1"/>
    </xf>
    <xf numFmtId="0" fontId="3" fillId="34" borderId="50"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3" fillId="0" borderId="0" xfId="0" applyFont="1" applyFill="1" applyBorder="1" applyAlignment="1">
      <alignment horizontal="left" vertical="top" wrapText="1"/>
    </xf>
    <xf numFmtId="0" fontId="12" fillId="0" borderId="56"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 fillId="45" borderId="56"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14" xfId="0" applyFont="1" applyBorder="1" applyAlignment="1">
      <alignment horizontal="center" vertical="center" wrapText="1"/>
    </xf>
    <xf numFmtId="0" fontId="18" fillId="46" borderId="0" xfId="0" applyFont="1" applyFill="1" applyBorder="1" applyAlignment="1">
      <alignment horizontal="center" vertical="center"/>
    </xf>
    <xf numFmtId="0" fontId="18" fillId="0" borderId="0" xfId="0" applyFont="1" applyBorder="1" applyAlignment="1">
      <alignment horizontal="center" vertical="center"/>
    </xf>
    <xf numFmtId="0" fontId="1" fillId="46" borderId="0" xfId="0" applyFont="1" applyFill="1" applyBorder="1" applyAlignment="1">
      <alignment horizontal="center" vertical="center"/>
    </xf>
    <xf numFmtId="0" fontId="10" fillId="0" borderId="0" xfId="0" applyFont="1" applyBorder="1" applyAlignment="1">
      <alignment horizontal="center" vertical="center"/>
    </xf>
    <xf numFmtId="0" fontId="3" fillId="45" borderId="56" xfId="0" applyFont="1" applyFill="1" applyBorder="1" applyAlignment="1">
      <alignment horizontal="center" vertical="center" wrapText="1"/>
    </xf>
    <xf numFmtId="0" fontId="1" fillId="45" borderId="10" xfId="0" applyFont="1" applyFill="1" applyBorder="1" applyAlignment="1">
      <alignment horizontal="center" vertical="center" wrapText="1"/>
    </xf>
    <xf numFmtId="0" fontId="1" fillId="45" borderId="15" xfId="0" applyFont="1" applyFill="1" applyBorder="1" applyAlignment="1">
      <alignment horizontal="center" vertical="center" wrapText="1"/>
    </xf>
    <xf numFmtId="0" fontId="1" fillId="45" borderId="11" xfId="0" applyFont="1" applyFill="1" applyBorder="1" applyAlignment="1">
      <alignment horizontal="center" vertical="center" wrapText="1"/>
    </xf>
    <xf numFmtId="0" fontId="1" fillId="45" borderId="0" xfId="0" applyFont="1" applyFill="1" applyBorder="1" applyAlignment="1">
      <alignment horizontal="center" vertical="center" wrapText="1"/>
    </xf>
    <xf numFmtId="0" fontId="1" fillId="45" borderId="12" xfId="0" applyFont="1" applyFill="1" applyBorder="1" applyAlignment="1">
      <alignment horizontal="center" vertical="center" wrapText="1"/>
    </xf>
    <xf numFmtId="0" fontId="1" fillId="45" borderId="13" xfId="0" applyFont="1" applyFill="1" applyBorder="1" applyAlignment="1">
      <alignment horizontal="center" vertical="center" wrapText="1"/>
    </xf>
    <xf numFmtId="0" fontId="1" fillId="45" borderId="45" xfId="0" applyFont="1" applyFill="1" applyBorder="1" applyAlignment="1">
      <alignment horizontal="center" vertical="center" wrapText="1"/>
    </xf>
    <xf numFmtId="0" fontId="1" fillId="45" borderId="14" xfId="0" applyFont="1" applyFill="1" applyBorder="1" applyAlignment="1">
      <alignment horizontal="center" vertical="center" wrapText="1"/>
    </xf>
    <xf numFmtId="0" fontId="3" fillId="45" borderId="10" xfId="0" applyFont="1" applyFill="1" applyBorder="1" applyAlignment="1">
      <alignment horizontal="center" vertical="center" wrapText="1"/>
    </xf>
    <xf numFmtId="0" fontId="3" fillId="45" borderId="15" xfId="0" applyFont="1" applyFill="1" applyBorder="1" applyAlignment="1">
      <alignment horizontal="center" vertical="center" wrapText="1"/>
    </xf>
    <xf numFmtId="0" fontId="3" fillId="45" borderId="11" xfId="0" applyFont="1" applyFill="1" applyBorder="1" applyAlignment="1">
      <alignment horizontal="center" vertical="center" wrapText="1"/>
    </xf>
    <xf numFmtId="0" fontId="3" fillId="45" borderId="0" xfId="0" applyFont="1" applyFill="1" applyBorder="1" applyAlignment="1">
      <alignment horizontal="center" vertical="center" wrapText="1"/>
    </xf>
    <xf numFmtId="0" fontId="3" fillId="45" borderId="12" xfId="0" applyFont="1" applyFill="1" applyBorder="1" applyAlignment="1">
      <alignment horizontal="center" vertical="center" wrapText="1"/>
    </xf>
    <xf numFmtId="0" fontId="3" fillId="45" borderId="13" xfId="0" applyFont="1" applyFill="1" applyBorder="1" applyAlignment="1">
      <alignment horizontal="center" vertical="center" wrapText="1"/>
    </xf>
    <xf numFmtId="0" fontId="3" fillId="45" borderId="45" xfId="0" applyFont="1" applyFill="1" applyBorder="1" applyAlignment="1">
      <alignment horizontal="center" vertical="center" wrapText="1"/>
    </xf>
    <xf numFmtId="0" fontId="3" fillId="45" borderId="14" xfId="0" applyFont="1" applyFill="1" applyBorder="1" applyAlignment="1">
      <alignment horizontal="center" vertical="center" wrapText="1"/>
    </xf>
    <xf numFmtId="0" fontId="10" fillId="0" borderId="0" xfId="0" applyFont="1" applyAlignment="1">
      <alignment horizontal="center" vertical="center" wrapText="1"/>
    </xf>
    <xf numFmtId="0" fontId="3" fillId="45" borderId="17" xfId="0" applyFont="1" applyFill="1" applyBorder="1" applyAlignment="1">
      <alignment horizontal="center" vertical="center" wrapText="1"/>
    </xf>
    <xf numFmtId="0" fontId="3" fillId="45" borderId="18" xfId="0" applyFont="1" applyFill="1" applyBorder="1" applyAlignment="1">
      <alignment horizontal="center" vertical="center" wrapText="1"/>
    </xf>
    <xf numFmtId="0" fontId="3" fillId="45" borderId="19" xfId="0" applyFont="1" applyFill="1" applyBorder="1" applyAlignment="1">
      <alignment horizontal="center" vertical="center" wrapText="1"/>
    </xf>
    <xf numFmtId="0" fontId="5" fillId="46" borderId="0" xfId="53" applyFont="1" applyFill="1" applyBorder="1" applyAlignment="1" applyProtection="1">
      <alignment horizontal="center" vertical="center" wrapText="1"/>
      <protection/>
    </xf>
    <xf numFmtId="0" fontId="5" fillId="0" borderId="0" xfId="53" applyFont="1" applyBorder="1" applyAlignment="1" applyProtection="1">
      <alignment wrapText="1"/>
      <protection/>
    </xf>
    <xf numFmtId="2" fontId="1" fillId="0" borderId="56"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2" fontId="1" fillId="0" borderId="15" xfId="0" applyNumberFormat="1"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2" fontId="1" fillId="0" borderId="12" xfId="0" applyNumberFormat="1" applyFont="1" applyFill="1" applyBorder="1" applyAlignment="1">
      <alignment horizontal="center" vertical="center" wrapText="1"/>
    </xf>
    <xf numFmtId="2" fontId="1" fillId="0" borderId="13" xfId="0" applyNumberFormat="1" applyFont="1" applyFill="1" applyBorder="1" applyAlignment="1">
      <alignment horizontal="center" vertical="center" wrapText="1"/>
    </xf>
    <xf numFmtId="2" fontId="1" fillId="0" borderId="45" xfId="0" applyNumberFormat="1" applyFont="1" applyFill="1" applyBorder="1" applyAlignment="1">
      <alignment horizontal="center" vertical="center" wrapText="1"/>
    </xf>
    <xf numFmtId="2" fontId="1" fillId="0" borderId="14" xfId="0" applyNumberFormat="1" applyFont="1" applyFill="1" applyBorder="1" applyAlignment="1">
      <alignment horizontal="center" vertical="center" wrapText="1"/>
    </xf>
    <xf numFmtId="0" fontId="4" fillId="33" borderId="0" xfId="0" applyFont="1" applyFill="1" applyAlignment="1">
      <alignment horizontal="center" vertical="center" wrapText="1"/>
    </xf>
    <xf numFmtId="0" fontId="2" fillId="37" borderId="16" xfId="0" applyFont="1" applyFill="1" applyBorder="1" applyAlignment="1">
      <alignment horizontal="center" vertical="center" wrapText="1"/>
    </xf>
    <xf numFmtId="0" fontId="1" fillId="35" borderId="0" xfId="0" applyFont="1" applyFill="1" applyAlignment="1">
      <alignment horizontal="center"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35" borderId="59" xfId="0" applyFont="1" applyFill="1" applyBorder="1" applyAlignment="1">
      <alignment horizontal="center" vertical="center" wrapText="1"/>
    </xf>
    <xf numFmtId="0" fontId="1" fillId="35" borderId="50"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8" xfId="0" applyFont="1" applyFill="1" applyBorder="1" applyAlignment="1">
      <alignment horizontal="center" vertical="center" wrapText="1"/>
    </xf>
    <xf numFmtId="0" fontId="1" fillId="0" borderId="56"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3" fillId="36" borderId="20" xfId="0" applyFont="1" applyFill="1" applyBorder="1" applyAlignment="1">
      <alignment horizontal="center" vertical="center" wrapText="1"/>
    </xf>
    <xf numFmtId="0" fontId="3" fillId="36" borderId="50" xfId="0" applyFont="1" applyFill="1" applyBorder="1" applyAlignment="1">
      <alignment horizontal="center" vertical="center" wrapText="1"/>
    </xf>
    <xf numFmtId="0" fontId="3" fillId="36" borderId="35"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50" xfId="0" applyFont="1" applyFill="1" applyBorder="1" applyAlignment="1">
      <alignment horizontal="center" vertical="center" wrapText="1"/>
    </xf>
    <xf numFmtId="0" fontId="4" fillId="37" borderId="35" xfId="0" applyFont="1" applyFill="1" applyBorder="1" applyAlignment="1">
      <alignment horizontal="center" vertical="center" wrapText="1"/>
    </xf>
    <xf numFmtId="0" fontId="1" fillId="35" borderId="17" xfId="0" applyFont="1" applyFill="1" applyBorder="1" applyAlignment="1">
      <alignment horizontal="center" vertical="center" wrapText="1"/>
    </xf>
    <xf numFmtId="17" fontId="4" fillId="38" borderId="20" xfId="0" applyNumberFormat="1" applyFont="1" applyFill="1" applyBorder="1" applyAlignment="1">
      <alignment horizontal="center" vertical="center" wrapText="1"/>
    </xf>
    <xf numFmtId="17" fontId="4" fillId="38" borderId="50" xfId="0" applyNumberFormat="1" applyFont="1" applyFill="1" applyBorder="1" applyAlignment="1">
      <alignment horizontal="center" vertical="center" wrapText="1"/>
    </xf>
    <xf numFmtId="17" fontId="4" fillId="38" borderId="35" xfId="0" applyNumberFormat="1" applyFont="1" applyFill="1" applyBorder="1" applyAlignment="1">
      <alignment horizontal="center" vertical="center" wrapText="1"/>
    </xf>
    <xf numFmtId="17" fontId="4" fillId="38" borderId="60" xfId="0" applyNumberFormat="1" applyFont="1" applyFill="1" applyBorder="1" applyAlignment="1">
      <alignment horizontal="center" vertical="center" wrapText="1"/>
    </xf>
    <xf numFmtId="17" fontId="4" fillId="38" borderId="51" xfId="0" applyNumberFormat="1" applyFont="1" applyFill="1" applyBorder="1" applyAlignment="1">
      <alignment horizontal="center" vertical="center" wrapText="1"/>
    </xf>
    <xf numFmtId="17" fontId="4" fillId="38" borderId="16" xfId="0" applyNumberFormat="1" applyFont="1" applyFill="1" applyBorder="1" applyAlignment="1">
      <alignment horizontal="center" vertical="center" wrapText="1"/>
    </xf>
    <xf numFmtId="0" fontId="0" fillId="0" borderId="35" xfId="0" applyBorder="1" applyAlignment="1">
      <alignment/>
    </xf>
    <xf numFmtId="0" fontId="4" fillId="37" borderId="16" xfId="0" applyFont="1" applyFill="1" applyBorder="1" applyAlignment="1">
      <alignment horizontal="right" vertical="center"/>
    </xf>
    <xf numFmtId="164" fontId="4" fillId="33" borderId="16" xfId="0" applyNumberFormat="1" applyFont="1" applyFill="1" applyBorder="1" applyAlignment="1">
      <alignment horizontal="center" vertical="center"/>
    </xf>
    <xf numFmtId="0" fontId="8" fillId="36" borderId="16" xfId="0" applyFont="1" applyFill="1" applyBorder="1" applyAlignment="1">
      <alignment horizontal="right" vertical="center"/>
    </xf>
    <xf numFmtId="164" fontId="8" fillId="37" borderId="16" xfId="0" applyNumberFormat="1" applyFont="1" applyFill="1" applyBorder="1" applyAlignment="1">
      <alignment horizontal="center" vertical="center"/>
    </xf>
    <xf numFmtId="0" fontId="1" fillId="0" borderId="45" xfId="0" applyFont="1" applyBorder="1" applyAlignment="1">
      <alignment horizontal="center" vertical="center"/>
    </xf>
    <xf numFmtId="0" fontId="8" fillId="34" borderId="20" xfId="0" applyFont="1" applyFill="1" applyBorder="1" applyAlignment="1">
      <alignment horizontal="center" vertical="center"/>
    </xf>
    <xf numFmtId="0" fontId="8" fillId="34" borderId="50" xfId="0" applyFont="1" applyFill="1" applyBorder="1" applyAlignment="1">
      <alignment horizontal="center" vertical="center"/>
    </xf>
    <xf numFmtId="0" fontId="8" fillId="34" borderId="35" xfId="0" applyFont="1" applyFill="1" applyBorder="1" applyAlignment="1">
      <alignment horizontal="center" vertical="center"/>
    </xf>
    <xf numFmtId="164" fontId="8" fillId="34" borderId="16" xfId="0" applyNumberFormat="1" applyFont="1" applyFill="1" applyBorder="1" applyAlignment="1">
      <alignment horizontal="center" vertical="center"/>
    </xf>
    <xf numFmtId="0" fontId="8" fillId="35" borderId="16" xfId="0" applyFont="1" applyFill="1" applyBorder="1" applyAlignment="1">
      <alignment horizontal="right" vertical="center"/>
    </xf>
    <xf numFmtId="164" fontId="8" fillId="36" borderId="16"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xf>
    <xf numFmtId="164" fontId="4" fillId="33" borderId="18" xfId="0" applyNumberFormat="1" applyFont="1" applyFill="1" applyBorder="1" applyAlignment="1">
      <alignment horizontal="center" vertical="center" wrapText="1"/>
    </xf>
    <xf numFmtId="164" fontId="4" fillId="33" borderId="19" xfId="0" applyNumberFormat="1" applyFont="1" applyFill="1" applyBorder="1" applyAlignment="1">
      <alignment horizontal="center" vertical="center" wrapText="1"/>
    </xf>
    <xf numFmtId="0" fontId="8" fillId="35" borderId="61" xfId="0" applyFont="1" applyFill="1" applyBorder="1" applyAlignment="1">
      <alignment horizontal="center" vertical="center" wrapText="1"/>
    </xf>
    <xf numFmtId="0" fontId="8" fillId="35" borderId="62" xfId="0" applyFont="1" applyFill="1" applyBorder="1" applyAlignment="1">
      <alignment horizontal="center" vertical="center" wrapText="1"/>
    </xf>
    <xf numFmtId="0" fontId="8" fillId="35" borderId="63" xfId="0" applyFont="1" applyFill="1" applyBorder="1" applyAlignment="1">
      <alignment horizontal="center" vertical="center" wrapText="1"/>
    </xf>
    <xf numFmtId="164" fontId="4" fillId="37" borderId="16" xfId="0" applyNumberFormat="1" applyFont="1" applyFill="1" applyBorder="1" applyAlignment="1">
      <alignment horizontal="center" vertical="center"/>
    </xf>
    <xf numFmtId="0" fontId="4" fillId="38" borderId="18" xfId="0" applyFont="1" applyFill="1" applyBorder="1" applyAlignment="1">
      <alignment horizontal="center" vertical="center" wrapText="1"/>
    </xf>
    <xf numFmtId="0" fontId="4" fillId="38" borderId="19" xfId="0" applyFont="1" applyFill="1" applyBorder="1" applyAlignment="1">
      <alignment horizontal="center" vertical="center" wrapText="1"/>
    </xf>
    <xf numFmtId="0" fontId="1" fillId="0" borderId="50" xfId="0" applyFont="1" applyBorder="1" applyAlignment="1">
      <alignment horizontal="center" vertical="center"/>
    </xf>
    <xf numFmtId="0" fontId="4" fillId="47" borderId="20" xfId="0" applyFont="1" applyFill="1" applyBorder="1" applyAlignment="1">
      <alignment horizontal="center" vertical="center"/>
    </xf>
    <xf numFmtId="0" fontId="4" fillId="47" borderId="50" xfId="0" applyFont="1" applyFill="1" applyBorder="1" applyAlignment="1">
      <alignment horizontal="center" vertical="center"/>
    </xf>
    <xf numFmtId="0" fontId="4" fillId="47" borderId="35" xfId="0" applyFont="1" applyFill="1" applyBorder="1" applyAlignment="1">
      <alignment horizontal="center" vertical="center"/>
    </xf>
    <xf numFmtId="0" fontId="4" fillId="33" borderId="56"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8" borderId="20" xfId="0" applyFont="1" applyFill="1" applyBorder="1" applyAlignment="1">
      <alignment horizontal="center" vertical="center"/>
    </xf>
    <xf numFmtId="0" fontId="4" fillId="38" borderId="64" xfId="0" applyFont="1" applyFill="1" applyBorder="1" applyAlignment="1">
      <alignment horizontal="center" vertical="center"/>
    </xf>
    <xf numFmtId="0" fontId="14" fillId="0" borderId="65" xfId="0" applyFont="1" applyBorder="1" applyAlignment="1">
      <alignment horizontal="center" wrapText="1"/>
    </xf>
    <xf numFmtId="0" fontId="4" fillId="0" borderId="0" xfId="0" applyFont="1" applyFill="1" applyBorder="1" applyAlignment="1">
      <alignment horizontal="center"/>
    </xf>
    <xf numFmtId="0" fontId="4" fillId="38" borderId="17" xfId="0" applyFont="1" applyFill="1" applyBorder="1" applyAlignment="1">
      <alignment horizontal="center" vertical="center" wrapText="1"/>
    </xf>
    <xf numFmtId="164" fontId="4" fillId="33" borderId="17" xfId="0" applyNumberFormat="1" applyFont="1" applyFill="1" applyBorder="1" applyAlignment="1">
      <alignment horizontal="center" vertical="center" wrapText="1"/>
    </xf>
    <xf numFmtId="0" fontId="1" fillId="48" borderId="66" xfId="0" applyFont="1" applyFill="1" applyBorder="1" applyAlignment="1">
      <alignment horizontal="center" vertical="center" wrapText="1"/>
    </xf>
    <xf numFmtId="0" fontId="1" fillId="48" borderId="67" xfId="0" applyFont="1" applyFill="1" applyBorder="1" applyAlignment="1">
      <alignment horizontal="center" vertical="center" wrapText="1"/>
    </xf>
    <xf numFmtId="0" fontId="1" fillId="48" borderId="68" xfId="0" applyFont="1" applyFill="1" applyBorder="1" applyAlignment="1">
      <alignment horizontal="center" vertical="center" wrapText="1"/>
    </xf>
    <xf numFmtId="0" fontId="1" fillId="48" borderId="13" xfId="0" applyFont="1" applyFill="1" applyBorder="1" applyAlignment="1">
      <alignment horizontal="center" vertical="center" wrapText="1"/>
    </xf>
    <xf numFmtId="0" fontId="1" fillId="48" borderId="45" xfId="0" applyFont="1" applyFill="1" applyBorder="1" applyAlignment="1">
      <alignment horizontal="center" vertical="center" wrapText="1"/>
    </xf>
    <xf numFmtId="0" fontId="1" fillId="48" borderId="54"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20">
    <dxf>
      <font>
        <color indexed="22"/>
      </font>
      <fill>
        <patternFill>
          <bgColor indexed="22"/>
        </patternFill>
      </fill>
    </dxf>
    <dxf>
      <font>
        <color indexed="55"/>
      </font>
      <fill>
        <patternFill patternType="lightUp">
          <fgColor indexed="55"/>
          <bgColor indexed="22"/>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ont>
        <color indexed="55"/>
      </font>
      <fill>
        <patternFill patternType="lightUp">
          <fgColor indexed="55"/>
          <bgColor indexed="22"/>
        </patternFill>
      </fill>
    </dxf>
    <dxf>
      <fill>
        <patternFill patternType="lightUp">
          <fgColor indexed="55"/>
          <bgColor indexed="22"/>
        </patternFill>
      </fill>
    </dxf>
    <dxf>
      <font>
        <color indexed="10"/>
      </font>
    </dxf>
    <dxf>
      <font>
        <color indexed="9"/>
      </font>
      <fill>
        <patternFill patternType="lightUp">
          <fgColor indexed="55"/>
          <bgColor indexed="22"/>
        </patternFill>
      </fill>
    </dxf>
    <dxf>
      <font>
        <color indexed="63"/>
      </font>
      <fill>
        <patternFill>
          <bgColor indexed="63"/>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22"/>
        </patternFill>
      </fill>
    </dxf>
    <dxf>
      <font>
        <color indexed="10"/>
      </font>
    </dxf>
    <dxf>
      <font>
        <color indexed="9"/>
      </font>
      <fill>
        <patternFill patternType="lightUp">
          <fgColor indexed="50"/>
        </patternFill>
      </fill>
    </dxf>
    <dxf>
      <font>
        <color indexed="10"/>
      </font>
    </dxf>
    <dxf>
      <font>
        <color indexed="22"/>
      </font>
    </dxf>
    <dxf>
      <font>
        <color indexed="10"/>
      </font>
    </dxf>
    <dxf>
      <font>
        <color indexed="10"/>
      </font>
    </dxf>
    <dxf>
      <font>
        <color indexed="22"/>
      </font>
    </dxf>
    <dxf>
      <font>
        <color indexed="55"/>
      </font>
    </dxf>
    <dxf>
      <font>
        <color indexed="23"/>
      </font>
    </dxf>
    <dxf>
      <font>
        <color indexed="22"/>
      </font>
    </dxf>
    <dxf>
      <font>
        <color indexed="22"/>
      </font>
      <fill>
        <patternFill>
          <bgColor indexed="22"/>
        </patternFill>
      </fill>
    </dxf>
    <dxf>
      <font>
        <color indexed="55"/>
      </font>
      <fill>
        <patternFill patternType="lightUp">
          <fgColor indexed="55"/>
          <bgColor indexed="22"/>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ont>
        <color indexed="55"/>
      </font>
      <fill>
        <patternFill patternType="lightUp">
          <fgColor indexed="55"/>
          <bgColor indexed="22"/>
        </patternFill>
      </fill>
    </dxf>
    <dxf>
      <fill>
        <patternFill patternType="lightUp">
          <fgColor indexed="55"/>
          <bgColor indexed="22"/>
        </patternFill>
      </fill>
    </dxf>
    <dxf>
      <font>
        <color indexed="10"/>
      </font>
    </dxf>
    <dxf>
      <font>
        <color indexed="9"/>
      </font>
      <fill>
        <patternFill patternType="lightUp">
          <fgColor indexed="55"/>
          <bgColor indexed="22"/>
        </patternFill>
      </fill>
    </dxf>
    <dxf>
      <font>
        <color indexed="63"/>
      </font>
      <fill>
        <patternFill>
          <bgColor indexed="63"/>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22"/>
        </patternFill>
      </fill>
    </dxf>
    <dxf>
      <font>
        <color indexed="10"/>
      </font>
    </dxf>
    <dxf>
      <font>
        <color indexed="9"/>
      </font>
      <fill>
        <patternFill patternType="lightUp">
          <fgColor indexed="50"/>
        </patternFill>
      </fill>
    </dxf>
    <dxf>
      <font>
        <color indexed="10"/>
      </font>
    </dxf>
    <dxf>
      <font>
        <color indexed="22"/>
      </font>
      <fill>
        <patternFill>
          <bgColor indexed="22"/>
        </patternFill>
      </fill>
    </dxf>
    <dxf>
      <font>
        <color indexed="55"/>
      </font>
      <fill>
        <patternFill patternType="lightUp">
          <fgColor indexed="55"/>
          <bgColor indexed="22"/>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ont>
        <color indexed="55"/>
      </font>
      <fill>
        <patternFill patternType="lightUp">
          <fgColor indexed="55"/>
          <bgColor indexed="22"/>
        </patternFill>
      </fill>
    </dxf>
    <dxf>
      <fill>
        <patternFill patternType="lightUp">
          <fgColor indexed="55"/>
          <bgColor indexed="22"/>
        </patternFill>
      </fill>
    </dxf>
    <dxf>
      <font>
        <color indexed="10"/>
      </font>
    </dxf>
    <dxf>
      <font>
        <color indexed="9"/>
      </font>
      <fill>
        <patternFill patternType="lightUp">
          <fgColor indexed="55"/>
          <bgColor indexed="22"/>
        </patternFill>
      </fill>
    </dxf>
    <dxf>
      <font>
        <color indexed="63"/>
      </font>
      <fill>
        <patternFill>
          <bgColor indexed="63"/>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22"/>
        </patternFill>
      </fill>
    </dxf>
    <dxf>
      <font>
        <color indexed="10"/>
      </font>
    </dxf>
    <dxf>
      <font>
        <color indexed="9"/>
      </font>
      <fill>
        <patternFill patternType="lightUp">
          <fgColor indexed="50"/>
        </patternFill>
      </fill>
    </dxf>
    <dxf>
      <font>
        <color indexed="10"/>
      </font>
    </dxf>
    <dxf>
      <font>
        <color indexed="22"/>
      </font>
      <fill>
        <patternFill>
          <bgColor indexed="22"/>
        </patternFill>
      </fill>
    </dxf>
    <dxf>
      <font>
        <color indexed="55"/>
      </font>
      <fill>
        <patternFill patternType="lightUp">
          <fgColor indexed="55"/>
          <bgColor indexed="22"/>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ont>
        <color indexed="55"/>
      </font>
      <fill>
        <patternFill patternType="lightUp">
          <fgColor indexed="55"/>
          <bgColor indexed="22"/>
        </patternFill>
      </fill>
    </dxf>
    <dxf>
      <fill>
        <patternFill patternType="lightUp">
          <fgColor indexed="55"/>
          <bgColor indexed="22"/>
        </patternFill>
      </fill>
    </dxf>
    <dxf>
      <font>
        <color indexed="10"/>
      </font>
    </dxf>
    <dxf>
      <font>
        <color indexed="9"/>
      </font>
      <fill>
        <patternFill patternType="lightUp">
          <fgColor indexed="55"/>
          <bgColor indexed="22"/>
        </patternFill>
      </fill>
    </dxf>
    <dxf>
      <font>
        <color indexed="63"/>
      </font>
      <fill>
        <patternFill>
          <bgColor indexed="63"/>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22"/>
        </patternFill>
      </fill>
    </dxf>
    <dxf>
      <font>
        <color indexed="10"/>
      </font>
    </dxf>
    <dxf>
      <font>
        <color indexed="9"/>
      </font>
      <fill>
        <patternFill patternType="lightUp">
          <fgColor indexed="50"/>
        </patternFill>
      </fill>
    </dxf>
    <dxf>
      <font>
        <color indexed="10"/>
      </font>
    </dxf>
    <dxf>
      <font>
        <color indexed="22"/>
      </font>
      <fill>
        <patternFill>
          <bgColor indexed="22"/>
        </patternFill>
      </fill>
    </dxf>
    <dxf>
      <font>
        <color indexed="55"/>
      </font>
      <fill>
        <patternFill patternType="lightUp">
          <fgColor indexed="55"/>
          <bgColor indexed="22"/>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ont>
        <color indexed="55"/>
      </font>
      <fill>
        <patternFill patternType="lightUp">
          <fgColor indexed="55"/>
          <bgColor indexed="22"/>
        </patternFill>
      </fill>
    </dxf>
    <dxf>
      <fill>
        <patternFill patternType="lightUp">
          <fgColor indexed="55"/>
          <bgColor indexed="22"/>
        </patternFill>
      </fill>
    </dxf>
    <dxf>
      <font>
        <color indexed="10"/>
      </font>
    </dxf>
    <dxf>
      <font>
        <color indexed="9"/>
      </font>
      <fill>
        <patternFill patternType="lightUp">
          <fgColor indexed="55"/>
          <bgColor indexed="22"/>
        </patternFill>
      </fill>
    </dxf>
    <dxf>
      <font>
        <color indexed="63"/>
      </font>
      <fill>
        <patternFill>
          <bgColor indexed="63"/>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22"/>
        </patternFill>
      </fill>
    </dxf>
    <dxf>
      <font>
        <color indexed="10"/>
      </font>
    </dxf>
    <dxf>
      <font>
        <color indexed="9"/>
      </font>
      <fill>
        <patternFill patternType="lightUp">
          <fgColor indexed="50"/>
        </patternFill>
      </fill>
    </dxf>
    <dxf>
      <font>
        <color indexed="10"/>
      </font>
    </dxf>
    <dxf>
      <font>
        <color indexed="22"/>
      </font>
      <fill>
        <patternFill>
          <bgColor indexed="22"/>
        </patternFill>
      </fill>
    </dxf>
    <dxf>
      <font>
        <color indexed="55"/>
      </font>
      <fill>
        <patternFill patternType="lightUp">
          <fgColor indexed="55"/>
          <bgColor indexed="22"/>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ont>
        <color indexed="55"/>
      </font>
      <fill>
        <patternFill patternType="lightUp">
          <fgColor indexed="55"/>
          <bgColor indexed="22"/>
        </patternFill>
      </fill>
    </dxf>
    <dxf>
      <fill>
        <patternFill patternType="lightUp">
          <fgColor indexed="55"/>
          <bgColor indexed="22"/>
        </patternFill>
      </fill>
    </dxf>
    <dxf>
      <font>
        <color indexed="10"/>
      </font>
    </dxf>
    <dxf>
      <font>
        <color indexed="9"/>
      </font>
      <fill>
        <patternFill patternType="lightUp">
          <fgColor indexed="55"/>
          <bgColor indexed="22"/>
        </patternFill>
      </fill>
    </dxf>
    <dxf>
      <font>
        <color indexed="63"/>
      </font>
      <fill>
        <patternFill>
          <bgColor indexed="63"/>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22"/>
        </patternFill>
      </fill>
    </dxf>
    <dxf>
      <font>
        <color indexed="10"/>
      </font>
    </dxf>
    <dxf>
      <font>
        <color indexed="9"/>
      </font>
      <fill>
        <patternFill patternType="lightUp">
          <fgColor indexed="50"/>
        </patternFill>
      </fill>
    </dxf>
    <dxf>
      <font>
        <color indexed="10"/>
      </font>
    </dxf>
    <dxf>
      <font>
        <color indexed="22"/>
      </font>
      <fill>
        <patternFill>
          <bgColor indexed="22"/>
        </patternFill>
      </fill>
    </dxf>
    <dxf>
      <font>
        <color indexed="55"/>
      </font>
      <fill>
        <patternFill patternType="lightUp">
          <fgColor indexed="55"/>
          <bgColor indexed="22"/>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ont>
        <color indexed="55"/>
      </font>
      <fill>
        <patternFill patternType="lightUp">
          <fgColor indexed="55"/>
          <bgColor indexed="22"/>
        </patternFill>
      </fill>
    </dxf>
    <dxf>
      <fill>
        <patternFill patternType="lightUp">
          <fgColor indexed="55"/>
          <bgColor indexed="22"/>
        </patternFill>
      </fill>
    </dxf>
    <dxf>
      <font>
        <color indexed="10"/>
      </font>
    </dxf>
    <dxf>
      <font>
        <color indexed="9"/>
      </font>
      <fill>
        <patternFill patternType="lightUp">
          <fgColor indexed="55"/>
          <bgColor indexed="22"/>
        </patternFill>
      </fill>
    </dxf>
    <dxf>
      <font>
        <color indexed="63"/>
      </font>
      <fill>
        <patternFill>
          <bgColor indexed="63"/>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22"/>
        </patternFill>
      </fill>
    </dxf>
    <dxf>
      <font>
        <color indexed="10"/>
      </font>
    </dxf>
    <dxf>
      <font>
        <color indexed="9"/>
      </font>
      <fill>
        <patternFill patternType="lightUp">
          <fgColor indexed="50"/>
        </patternFill>
      </fill>
    </dxf>
    <dxf>
      <font>
        <color indexed="10"/>
      </font>
    </dxf>
    <dxf>
      <font>
        <color indexed="22"/>
      </font>
      <fill>
        <patternFill>
          <bgColor indexed="22"/>
        </patternFill>
      </fill>
    </dxf>
    <dxf>
      <font>
        <color indexed="55"/>
      </font>
      <fill>
        <patternFill patternType="lightUp">
          <fgColor indexed="55"/>
          <bgColor indexed="22"/>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ont>
        <color indexed="55"/>
      </font>
      <fill>
        <patternFill patternType="lightUp">
          <fgColor indexed="55"/>
          <bgColor indexed="22"/>
        </patternFill>
      </fill>
    </dxf>
    <dxf>
      <fill>
        <patternFill patternType="lightUp">
          <fgColor indexed="55"/>
          <bgColor indexed="22"/>
        </patternFill>
      </fill>
    </dxf>
    <dxf>
      <font>
        <color indexed="10"/>
      </font>
    </dxf>
    <dxf>
      <font>
        <color indexed="9"/>
      </font>
      <fill>
        <patternFill patternType="lightUp">
          <fgColor indexed="55"/>
          <bgColor indexed="22"/>
        </patternFill>
      </fill>
    </dxf>
    <dxf>
      <font>
        <color indexed="63"/>
      </font>
      <fill>
        <patternFill>
          <bgColor indexed="63"/>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22"/>
        </patternFill>
      </fill>
    </dxf>
    <dxf>
      <font>
        <color indexed="10"/>
      </font>
    </dxf>
    <dxf>
      <font>
        <color indexed="9"/>
      </font>
      <fill>
        <patternFill patternType="lightUp">
          <fgColor indexed="50"/>
        </patternFill>
      </fill>
    </dxf>
    <dxf>
      <font>
        <color indexed="10"/>
      </font>
    </dxf>
    <dxf>
      <font>
        <color indexed="22"/>
      </font>
      <fill>
        <patternFill>
          <bgColor indexed="22"/>
        </patternFill>
      </fill>
    </dxf>
    <dxf>
      <font>
        <color indexed="55"/>
      </font>
      <fill>
        <patternFill patternType="lightUp">
          <fgColor indexed="55"/>
          <bgColor indexed="22"/>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ont>
        <color indexed="55"/>
      </font>
      <fill>
        <patternFill patternType="lightUp">
          <fgColor indexed="55"/>
          <bgColor indexed="22"/>
        </patternFill>
      </fill>
    </dxf>
    <dxf>
      <fill>
        <patternFill patternType="lightUp">
          <fgColor indexed="55"/>
          <bgColor indexed="22"/>
        </patternFill>
      </fill>
    </dxf>
    <dxf>
      <font>
        <color indexed="10"/>
      </font>
    </dxf>
    <dxf>
      <font>
        <color indexed="9"/>
      </font>
      <fill>
        <patternFill patternType="lightUp">
          <fgColor indexed="55"/>
          <bgColor indexed="22"/>
        </patternFill>
      </fill>
    </dxf>
    <dxf>
      <font>
        <color indexed="63"/>
      </font>
      <fill>
        <patternFill>
          <bgColor indexed="63"/>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22"/>
        </patternFill>
      </fill>
    </dxf>
    <dxf>
      <font>
        <color indexed="10"/>
      </font>
    </dxf>
    <dxf>
      <font>
        <color indexed="9"/>
      </font>
      <fill>
        <patternFill patternType="lightUp">
          <fgColor indexed="50"/>
        </patternFill>
      </fill>
    </dxf>
    <dxf>
      <font>
        <color indexed="10"/>
      </font>
    </dxf>
    <dxf>
      <font>
        <color indexed="22"/>
      </font>
      <fill>
        <patternFill>
          <bgColor indexed="22"/>
        </patternFill>
      </fill>
    </dxf>
    <dxf>
      <font>
        <color indexed="55"/>
      </font>
      <fill>
        <patternFill patternType="lightUp">
          <fgColor indexed="55"/>
          <bgColor indexed="22"/>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ont>
        <color indexed="55"/>
      </font>
      <fill>
        <patternFill patternType="lightUp">
          <fgColor indexed="55"/>
          <bgColor indexed="22"/>
        </patternFill>
      </fill>
    </dxf>
    <dxf>
      <fill>
        <patternFill patternType="lightUp">
          <fgColor indexed="55"/>
          <bgColor indexed="22"/>
        </patternFill>
      </fill>
    </dxf>
    <dxf>
      <font>
        <color indexed="10"/>
      </font>
    </dxf>
    <dxf>
      <font>
        <color indexed="9"/>
      </font>
      <fill>
        <patternFill patternType="lightUp">
          <fgColor indexed="55"/>
          <bgColor indexed="22"/>
        </patternFill>
      </fill>
    </dxf>
    <dxf>
      <font>
        <color indexed="63"/>
      </font>
      <fill>
        <patternFill>
          <bgColor indexed="63"/>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22"/>
        </patternFill>
      </fill>
    </dxf>
    <dxf>
      <font>
        <color indexed="10"/>
      </font>
    </dxf>
    <dxf>
      <font>
        <color indexed="9"/>
      </font>
      <fill>
        <patternFill patternType="lightUp">
          <fgColor indexed="50"/>
        </patternFill>
      </fill>
    </dxf>
    <dxf>
      <font>
        <color indexed="10"/>
      </font>
    </dxf>
    <dxf>
      <font>
        <color indexed="22"/>
      </font>
      <fill>
        <patternFill>
          <bgColor indexed="22"/>
        </patternFill>
      </fill>
    </dxf>
    <dxf>
      <font>
        <color indexed="55"/>
      </font>
      <fill>
        <patternFill patternType="lightUp">
          <fgColor indexed="55"/>
          <bgColor indexed="22"/>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ont>
        <color indexed="55"/>
      </font>
      <fill>
        <patternFill patternType="lightUp">
          <fgColor indexed="55"/>
          <bgColor indexed="22"/>
        </patternFill>
      </fill>
    </dxf>
    <dxf>
      <fill>
        <patternFill patternType="lightUp">
          <fgColor indexed="55"/>
          <bgColor indexed="22"/>
        </patternFill>
      </fill>
    </dxf>
    <dxf>
      <font>
        <color indexed="10"/>
      </font>
    </dxf>
    <dxf>
      <font>
        <color indexed="9"/>
      </font>
      <fill>
        <patternFill patternType="lightUp">
          <fgColor indexed="55"/>
          <bgColor indexed="22"/>
        </patternFill>
      </fill>
    </dxf>
    <dxf>
      <font>
        <color indexed="63"/>
      </font>
      <fill>
        <patternFill>
          <bgColor indexed="63"/>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22"/>
        </patternFill>
      </fill>
    </dxf>
    <dxf>
      <font>
        <color indexed="10"/>
      </font>
    </dxf>
    <dxf>
      <font>
        <color indexed="9"/>
      </font>
      <fill>
        <patternFill patternType="lightUp">
          <fgColor indexed="50"/>
        </patternFill>
      </fill>
    </dxf>
    <dxf>
      <font>
        <color indexed="10"/>
      </font>
    </dxf>
    <dxf>
      <font>
        <color indexed="22"/>
      </font>
      <fill>
        <patternFill>
          <bgColor indexed="22"/>
        </patternFill>
      </fill>
    </dxf>
    <dxf>
      <font>
        <color indexed="55"/>
      </font>
      <fill>
        <patternFill patternType="lightUp">
          <fgColor indexed="55"/>
          <bgColor indexed="22"/>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ont>
        <color indexed="55"/>
      </font>
      <fill>
        <patternFill patternType="lightUp">
          <fgColor indexed="55"/>
          <bgColor indexed="22"/>
        </patternFill>
      </fill>
    </dxf>
    <dxf>
      <fill>
        <patternFill patternType="lightUp">
          <fgColor indexed="55"/>
          <bgColor indexed="22"/>
        </patternFill>
      </fill>
    </dxf>
    <dxf>
      <font>
        <color indexed="10"/>
      </font>
    </dxf>
    <dxf>
      <font>
        <color indexed="9"/>
      </font>
      <fill>
        <patternFill patternType="lightUp">
          <fgColor indexed="55"/>
          <bgColor indexed="22"/>
        </patternFill>
      </fill>
    </dxf>
    <dxf>
      <font>
        <color indexed="63"/>
      </font>
      <fill>
        <patternFill>
          <bgColor indexed="63"/>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22"/>
        </patternFill>
      </fill>
    </dxf>
    <dxf>
      <font>
        <color indexed="10"/>
      </font>
    </dxf>
    <dxf>
      <font>
        <color indexed="9"/>
      </font>
      <fill>
        <patternFill patternType="lightUp">
          <fgColor indexed="50"/>
        </patternFill>
      </fill>
    </dxf>
    <dxf>
      <font>
        <color indexed="10"/>
      </font>
    </dxf>
    <dxf>
      <font>
        <color indexed="22"/>
      </font>
      <fill>
        <patternFill>
          <bgColor indexed="22"/>
        </patternFill>
      </fill>
    </dxf>
    <dxf>
      <font>
        <color indexed="55"/>
      </font>
      <fill>
        <patternFill patternType="lightUp">
          <fgColor indexed="55"/>
          <bgColor indexed="22"/>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ill>
        <patternFill patternType="lightUp">
          <fgColor indexed="50"/>
          <bgColor indexed="65"/>
        </patternFill>
      </fill>
    </dxf>
    <dxf>
      <font>
        <color indexed="55"/>
      </font>
      <fill>
        <patternFill patternType="lightUp">
          <fgColor indexed="55"/>
          <bgColor indexed="22"/>
        </patternFill>
      </fill>
    </dxf>
    <dxf>
      <fill>
        <patternFill patternType="lightUp">
          <fgColor indexed="55"/>
          <bgColor indexed="22"/>
        </patternFill>
      </fill>
    </dxf>
    <dxf>
      <font>
        <color indexed="10"/>
      </font>
    </dxf>
    <dxf>
      <font>
        <color indexed="9"/>
      </font>
      <fill>
        <patternFill patternType="lightUp">
          <fgColor indexed="55"/>
          <bgColor indexed="22"/>
        </patternFill>
      </fill>
    </dxf>
    <dxf>
      <font>
        <color indexed="63"/>
      </font>
      <fill>
        <patternFill>
          <bgColor indexed="63"/>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50"/>
          <bgColor indexed="65"/>
        </patternFill>
      </fill>
    </dxf>
    <dxf>
      <font>
        <color indexed="9"/>
      </font>
      <fill>
        <patternFill patternType="lightUp">
          <fgColor indexed="50"/>
        </patternFill>
      </fill>
    </dxf>
    <dxf>
      <fill>
        <patternFill patternType="lightUp">
          <fgColor indexed="22"/>
        </patternFill>
      </fill>
    </dxf>
    <dxf>
      <font>
        <color indexed="10"/>
      </font>
    </dxf>
    <dxf>
      <font>
        <color indexed="9"/>
      </font>
      <fill>
        <patternFill patternType="lightUp">
          <fgColor indexed="50"/>
        </patternFill>
      </fill>
    </dxf>
    <dxf>
      <font>
        <color indexed="10"/>
      </font>
    </dxf>
    <dxf>
      <font>
        <color indexed="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5</xdr:row>
      <xdr:rowOff>0</xdr:rowOff>
    </xdr:from>
    <xdr:ext cx="304800" cy="304800"/>
    <xdr:sp>
      <xdr:nvSpPr>
        <xdr:cNvPr id="1" name="AutoShape 8"/>
        <xdr:cNvSpPr>
          <a:spLocks noChangeAspect="1"/>
        </xdr:cNvSpPr>
      </xdr:nvSpPr>
      <xdr:spPr>
        <a:xfrm>
          <a:off x="10077450" y="6667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22</xdr:col>
      <xdr:colOff>0</xdr:colOff>
      <xdr:row>5</xdr:row>
      <xdr:rowOff>0</xdr:rowOff>
    </xdr:from>
    <xdr:ext cx="304800" cy="304800"/>
    <xdr:sp>
      <xdr:nvSpPr>
        <xdr:cNvPr id="2" name="AutoShape 9"/>
        <xdr:cNvSpPr>
          <a:spLocks noChangeAspect="1"/>
        </xdr:cNvSpPr>
      </xdr:nvSpPr>
      <xdr:spPr>
        <a:xfrm>
          <a:off x="10220325" y="6667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23</xdr:col>
      <xdr:colOff>0</xdr:colOff>
      <xdr:row>5</xdr:row>
      <xdr:rowOff>0</xdr:rowOff>
    </xdr:from>
    <xdr:ext cx="304800" cy="304800"/>
    <xdr:sp>
      <xdr:nvSpPr>
        <xdr:cNvPr id="3" name="AutoShape 10"/>
        <xdr:cNvSpPr>
          <a:spLocks noChangeAspect="1"/>
        </xdr:cNvSpPr>
      </xdr:nvSpPr>
      <xdr:spPr>
        <a:xfrm>
          <a:off x="10829925" y="6667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24</xdr:col>
      <xdr:colOff>0</xdr:colOff>
      <xdr:row>5</xdr:row>
      <xdr:rowOff>0</xdr:rowOff>
    </xdr:from>
    <xdr:ext cx="304800" cy="304800"/>
    <xdr:sp>
      <xdr:nvSpPr>
        <xdr:cNvPr id="4" name="AutoShape 11"/>
        <xdr:cNvSpPr>
          <a:spLocks noChangeAspect="1"/>
        </xdr:cNvSpPr>
      </xdr:nvSpPr>
      <xdr:spPr>
        <a:xfrm>
          <a:off x="11439525" y="6667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304800" cy="304800"/>
    <xdr:sp>
      <xdr:nvSpPr>
        <xdr:cNvPr id="5" name="AutoShape 12"/>
        <xdr:cNvSpPr>
          <a:spLocks noChangeAspect="1"/>
        </xdr:cNvSpPr>
      </xdr:nvSpPr>
      <xdr:spPr>
        <a:xfrm>
          <a:off x="12049125" y="6667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arbudget.com/" TargetMode="External" /><Relationship Id="rId2" Type="http://schemas.openxmlformats.org/officeDocument/2006/relationships/hyperlink" Target="https://www.pearbudget.co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dimension ref="B4:Z145"/>
  <sheetViews>
    <sheetView showGridLines="0" tabSelected="1" zoomScalePageLayoutView="0" workbookViewId="0" topLeftCell="A1">
      <selection activeCell="C4" sqref="C4:M4"/>
    </sheetView>
  </sheetViews>
  <sheetFormatPr defaultColWidth="9.140625" defaultRowHeight="12.75"/>
  <cols>
    <col min="1" max="1" width="2.140625" style="4" customWidth="1"/>
    <col min="2" max="2" width="9.140625" style="4" customWidth="1"/>
    <col min="3" max="3" width="1.421875" style="4" customWidth="1"/>
    <col min="4" max="5" width="2.00390625" style="4" customWidth="1"/>
    <col min="6" max="6" width="22.8515625" style="4" customWidth="1"/>
    <col min="7" max="7" width="1.421875" style="4" customWidth="1"/>
    <col min="8" max="8" width="0.42578125" style="4" customWidth="1"/>
    <col min="9" max="9" width="0.71875" style="4" customWidth="1"/>
    <col min="10" max="10" width="22.8515625" style="4" customWidth="1"/>
    <col min="11" max="12" width="2.00390625" style="4" customWidth="1"/>
    <col min="13" max="14" width="1.421875" style="4" customWidth="1"/>
    <col min="15" max="15" width="18.57421875" style="4" customWidth="1"/>
    <col min="16" max="16" width="1.421875" style="4" customWidth="1"/>
    <col min="17" max="17" width="18.57421875" style="4" customWidth="1"/>
    <col min="18" max="18" width="1.421875" style="4" customWidth="1"/>
    <col min="19" max="19" width="18.57421875" style="4" customWidth="1"/>
    <col min="20" max="20" width="2.140625" style="4" customWidth="1"/>
    <col min="21" max="21" width="18.57421875" style="4" customWidth="1"/>
    <col min="22" max="22" width="2.140625" style="4" customWidth="1"/>
    <col min="23" max="16384" width="9.140625" style="4" customWidth="1"/>
  </cols>
  <sheetData>
    <row r="1" ht="10.5"/>
    <row r="2" ht="10.5"/>
    <row r="3" ht="10.5"/>
    <row r="4" spans="3:19" ht="10.5" customHeight="1">
      <c r="C4" s="186" t="s">
        <v>80</v>
      </c>
      <c r="D4" s="187"/>
      <c r="E4" s="187"/>
      <c r="F4" s="187"/>
      <c r="G4" s="187"/>
      <c r="H4" s="187"/>
      <c r="I4" s="187"/>
      <c r="J4" s="187"/>
      <c r="K4" s="187"/>
      <c r="L4" s="187"/>
      <c r="M4" s="188"/>
      <c r="O4" s="220" t="s">
        <v>122</v>
      </c>
      <c r="P4" s="221"/>
      <c r="Q4" s="221"/>
      <c r="R4" s="221"/>
      <c r="S4" s="221"/>
    </row>
    <row r="5" spans="3:19" ht="10.5" customHeight="1">
      <c r="C5" s="192" t="s">
        <v>129</v>
      </c>
      <c r="D5" s="193"/>
      <c r="E5" s="193"/>
      <c r="F5" s="193"/>
      <c r="G5" s="193"/>
      <c r="H5" s="193"/>
      <c r="I5" s="193"/>
      <c r="J5" s="193"/>
      <c r="K5" s="193"/>
      <c r="L5" s="193"/>
      <c r="M5" s="194"/>
      <c r="O5" s="221"/>
      <c r="P5" s="221"/>
      <c r="Q5" s="221"/>
      <c r="R5" s="221"/>
      <c r="S5" s="221"/>
    </row>
    <row r="6" spans="3:26" ht="12.75" customHeight="1">
      <c r="C6" s="139"/>
      <c r="D6" s="189" t="s">
        <v>107</v>
      </c>
      <c r="E6" s="189"/>
      <c r="F6" s="189"/>
      <c r="G6" s="189"/>
      <c r="H6" s="189"/>
      <c r="I6" s="189"/>
      <c r="J6" s="189"/>
      <c r="K6" s="189"/>
      <c r="L6" s="189"/>
      <c r="M6" s="140"/>
      <c r="O6" s="222" t="s">
        <v>130</v>
      </c>
      <c r="P6" s="223"/>
      <c r="Q6" s="223"/>
      <c r="R6" s="223"/>
      <c r="S6" s="223"/>
      <c r="U6" s="165"/>
      <c r="V6" s="165"/>
      <c r="W6" s="165"/>
      <c r="X6" s="165"/>
      <c r="Y6" s="165"/>
      <c r="Z6" s="165"/>
    </row>
    <row r="7" spans="3:19" ht="12.75" customHeight="1">
      <c r="C7" s="7"/>
      <c r="D7" s="190"/>
      <c r="E7" s="190"/>
      <c r="F7" s="190"/>
      <c r="G7" s="190"/>
      <c r="H7" s="190"/>
      <c r="I7" s="190"/>
      <c r="J7" s="190"/>
      <c r="K7" s="190"/>
      <c r="L7" s="190"/>
      <c r="M7" s="8"/>
      <c r="O7" s="245" t="s">
        <v>131</v>
      </c>
      <c r="P7" s="246"/>
      <c r="Q7" s="246"/>
      <c r="R7" s="246"/>
      <c r="S7" s="246"/>
    </row>
    <row r="8" spans="3:19" ht="10.5" customHeight="1">
      <c r="C8" s="10"/>
      <c r="D8" s="191"/>
      <c r="E8" s="191"/>
      <c r="F8" s="191"/>
      <c r="G8" s="191"/>
      <c r="H8" s="191"/>
      <c r="I8" s="191"/>
      <c r="J8" s="191"/>
      <c r="K8" s="191"/>
      <c r="L8" s="191"/>
      <c r="M8" s="11"/>
      <c r="O8" s="246"/>
      <c r="P8" s="246"/>
      <c r="Q8" s="246"/>
      <c r="R8" s="246"/>
      <c r="S8" s="246"/>
    </row>
    <row r="9" spans="6:19" s="5" customFormat="1" ht="2.25" customHeight="1">
      <c r="F9" s="4"/>
      <c r="O9" s="246"/>
      <c r="P9" s="246"/>
      <c r="Q9" s="246"/>
      <c r="R9" s="246"/>
      <c r="S9" s="246"/>
    </row>
    <row r="10" spans="3:19" ht="10.5" customHeight="1">
      <c r="C10" s="186" t="s">
        <v>22</v>
      </c>
      <c r="D10" s="204"/>
      <c r="E10" s="204"/>
      <c r="F10" s="204"/>
      <c r="G10" s="204"/>
      <c r="H10" s="204"/>
      <c r="I10" s="204"/>
      <c r="J10" s="204"/>
      <c r="K10" s="204"/>
      <c r="L10" s="204"/>
      <c r="M10" s="205"/>
      <c r="O10" s="246"/>
      <c r="P10" s="246"/>
      <c r="Q10" s="246"/>
      <c r="R10" s="246"/>
      <c r="S10" s="246"/>
    </row>
    <row r="11" spans="2:19" ht="10.5" customHeight="1">
      <c r="B11" s="23" t="s">
        <v>26</v>
      </c>
      <c r="C11" s="12"/>
      <c r="D11" s="182" t="s">
        <v>133</v>
      </c>
      <c r="E11" s="183"/>
      <c r="F11" s="183"/>
      <c r="G11" s="183"/>
      <c r="H11" s="183"/>
      <c r="I11" s="183"/>
      <c r="J11" s="183"/>
      <c r="K11" s="183"/>
      <c r="L11" s="183"/>
      <c r="M11" s="13"/>
      <c r="O11" s="246"/>
      <c r="P11" s="246"/>
      <c r="Q11" s="246"/>
      <c r="R11" s="246"/>
      <c r="S11" s="246"/>
    </row>
    <row r="12" spans="3:19" ht="21" customHeight="1">
      <c r="C12" s="14"/>
      <c r="D12" s="184"/>
      <c r="E12" s="184"/>
      <c r="F12" s="184"/>
      <c r="G12" s="184"/>
      <c r="H12" s="184"/>
      <c r="I12" s="184"/>
      <c r="J12" s="184"/>
      <c r="K12" s="184"/>
      <c r="L12" s="184"/>
      <c r="M12" s="13"/>
      <c r="O12" s="246"/>
      <c r="P12" s="246"/>
      <c r="Q12" s="246"/>
      <c r="R12" s="246"/>
      <c r="S12" s="246"/>
    </row>
    <row r="13" spans="3:19" ht="21" customHeight="1">
      <c r="C13" s="14"/>
      <c r="D13" s="184"/>
      <c r="E13" s="184"/>
      <c r="F13" s="184"/>
      <c r="G13" s="184"/>
      <c r="H13" s="184"/>
      <c r="I13" s="184"/>
      <c r="J13" s="184"/>
      <c r="K13" s="184"/>
      <c r="L13" s="184"/>
      <c r="M13" s="13"/>
      <c r="O13" s="246"/>
      <c r="P13" s="246"/>
      <c r="Q13" s="246"/>
      <c r="R13" s="246"/>
      <c r="S13" s="246"/>
    </row>
    <row r="14" spans="3:19" ht="21" customHeight="1">
      <c r="C14" s="14"/>
      <c r="D14" s="184"/>
      <c r="E14" s="184"/>
      <c r="F14" s="184"/>
      <c r="G14" s="184"/>
      <c r="H14" s="184"/>
      <c r="I14" s="184"/>
      <c r="J14" s="184"/>
      <c r="K14" s="184"/>
      <c r="L14" s="184"/>
      <c r="M14" s="13"/>
      <c r="O14" s="166"/>
      <c r="P14" s="166"/>
      <c r="Q14" s="166"/>
      <c r="R14" s="166"/>
      <c r="S14" s="166"/>
    </row>
    <row r="15" spans="3:19" ht="10.5" customHeight="1">
      <c r="C15" s="14"/>
      <c r="D15" s="184"/>
      <c r="E15" s="184"/>
      <c r="F15" s="184"/>
      <c r="G15" s="184"/>
      <c r="H15" s="184"/>
      <c r="I15" s="184"/>
      <c r="J15" s="184"/>
      <c r="K15" s="184"/>
      <c r="L15" s="184"/>
      <c r="M15" s="13"/>
      <c r="O15" s="166"/>
      <c r="P15" s="166"/>
      <c r="Q15" s="166"/>
      <c r="R15" s="166"/>
      <c r="S15" s="166"/>
    </row>
    <row r="16" spans="3:13" ht="10.5" customHeight="1">
      <c r="C16" s="14"/>
      <c r="D16" s="185"/>
      <c r="E16" s="185"/>
      <c r="F16" s="185"/>
      <c r="G16" s="185"/>
      <c r="H16" s="185"/>
      <c r="I16" s="185"/>
      <c r="J16" s="185"/>
      <c r="K16" s="185"/>
      <c r="L16" s="185"/>
      <c r="M16" s="13"/>
    </row>
    <row r="17" spans="3:19" ht="10.5" customHeight="1">
      <c r="C17" s="14"/>
      <c r="D17" s="195" t="s">
        <v>43</v>
      </c>
      <c r="E17" s="196"/>
      <c r="F17" s="196"/>
      <c r="G17" s="196"/>
      <c r="H17" s="196"/>
      <c r="I17" s="196"/>
      <c r="J17" s="196"/>
      <c r="K17" s="196"/>
      <c r="L17" s="197"/>
      <c r="M17" s="13"/>
      <c r="O17" s="224" t="s">
        <v>82</v>
      </c>
      <c r="P17" s="225"/>
      <c r="Q17" s="225"/>
      <c r="R17" s="225"/>
      <c r="S17" s="226"/>
    </row>
    <row r="18" spans="3:19" ht="10.5" customHeight="1">
      <c r="C18" s="14"/>
      <c r="D18" s="198"/>
      <c r="E18" s="199"/>
      <c r="F18" s="199"/>
      <c r="G18" s="199"/>
      <c r="H18" s="199"/>
      <c r="I18" s="199"/>
      <c r="J18" s="199"/>
      <c r="K18" s="199"/>
      <c r="L18" s="200"/>
      <c r="M18" s="13"/>
      <c r="O18" s="227"/>
      <c r="P18" s="228"/>
      <c r="Q18" s="228"/>
      <c r="R18" s="228"/>
      <c r="S18" s="229"/>
    </row>
    <row r="19" spans="3:19" ht="10.5" customHeight="1">
      <c r="C19" s="14"/>
      <c r="D19" s="198"/>
      <c r="E19" s="199"/>
      <c r="F19" s="199"/>
      <c r="G19" s="199"/>
      <c r="H19" s="199"/>
      <c r="I19" s="199"/>
      <c r="J19" s="199"/>
      <c r="K19" s="199"/>
      <c r="L19" s="200"/>
      <c r="M19" s="13"/>
      <c r="O19" s="227"/>
      <c r="P19" s="228"/>
      <c r="Q19" s="228"/>
      <c r="R19" s="228"/>
      <c r="S19" s="229"/>
    </row>
    <row r="20" spans="3:19" ht="10.5" customHeight="1">
      <c r="C20" s="14"/>
      <c r="D20" s="201"/>
      <c r="E20" s="202"/>
      <c r="F20" s="202"/>
      <c r="G20" s="202"/>
      <c r="H20" s="202"/>
      <c r="I20" s="202"/>
      <c r="J20" s="202"/>
      <c r="K20" s="202"/>
      <c r="L20" s="203"/>
      <c r="M20" s="13"/>
      <c r="O20" s="230"/>
      <c r="P20" s="231"/>
      <c r="Q20" s="231"/>
      <c r="R20" s="231"/>
      <c r="S20" s="232"/>
    </row>
    <row r="21" spans="3:13" ht="10.5" customHeight="1">
      <c r="C21" s="14"/>
      <c r="D21" s="22"/>
      <c r="E21" s="22"/>
      <c r="F21" s="91"/>
      <c r="G21" s="22"/>
      <c r="H21" s="22"/>
      <c r="I21" s="22"/>
      <c r="J21" s="22"/>
      <c r="K21" s="22"/>
      <c r="L21" s="22"/>
      <c r="M21" s="13"/>
    </row>
    <row r="22" spans="3:19" ht="10.5" customHeight="1">
      <c r="C22" s="9"/>
      <c r="D22" s="24"/>
      <c r="E22" s="207" t="s">
        <v>132</v>
      </c>
      <c r="F22" s="208"/>
      <c r="G22" s="208"/>
      <c r="H22" s="208"/>
      <c r="I22" s="208"/>
      <c r="J22" s="208"/>
      <c r="K22" s="208"/>
      <c r="L22" s="208"/>
      <c r="M22" s="15"/>
      <c r="N22" s="6"/>
      <c r="O22" s="6"/>
      <c r="P22" s="6"/>
      <c r="Q22" s="6"/>
      <c r="R22" s="6"/>
      <c r="S22" s="96" t="s">
        <v>19</v>
      </c>
    </row>
    <row r="23" spans="3:19" ht="10.5" customHeight="1">
      <c r="C23" s="9"/>
      <c r="D23" s="25"/>
      <c r="E23" s="209"/>
      <c r="F23" s="210"/>
      <c r="G23" s="210"/>
      <c r="H23" s="210"/>
      <c r="I23" s="210"/>
      <c r="J23" s="210"/>
      <c r="K23" s="210"/>
      <c r="L23" s="210"/>
      <c r="M23" s="16"/>
      <c r="O23" s="224" t="s">
        <v>85</v>
      </c>
      <c r="P23" s="233"/>
      <c r="Q23" s="234"/>
      <c r="S23" s="94" t="s">
        <v>48</v>
      </c>
    </row>
    <row r="24" spans="3:19" ht="10.5">
      <c r="C24" s="9"/>
      <c r="D24" s="25"/>
      <c r="E24" s="209"/>
      <c r="F24" s="210"/>
      <c r="G24" s="210"/>
      <c r="H24" s="210"/>
      <c r="I24" s="210"/>
      <c r="J24" s="210"/>
      <c r="K24" s="210"/>
      <c r="L24" s="210"/>
      <c r="M24" s="16"/>
      <c r="O24" s="235"/>
      <c r="P24" s="236"/>
      <c r="Q24" s="237"/>
      <c r="S24" s="94" t="s">
        <v>49</v>
      </c>
    </row>
    <row r="25" spans="3:19" ht="10.5">
      <c r="C25" s="9"/>
      <c r="D25" s="25"/>
      <c r="E25" s="209"/>
      <c r="F25" s="210"/>
      <c r="G25" s="210"/>
      <c r="H25" s="210"/>
      <c r="I25" s="210"/>
      <c r="J25" s="210"/>
      <c r="K25" s="210"/>
      <c r="L25" s="210"/>
      <c r="M25" s="16"/>
      <c r="O25" s="235"/>
      <c r="P25" s="236"/>
      <c r="Q25" s="237"/>
      <c r="S25" s="94" t="s">
        <v>87</v>
      </c>
    </row>
    <row r="26" spans="3:19" ht="10.5">
      <c r="C26" s="9"/>
      <c r="D26" s="25"/>
      <c r="E26" s="209"/>
      <c r="F26" s="210"/>
      <c r="G26" s="210"/>
      <c r="H26" s="210"/>
      <c r="I26" s="210"/>
      <c r="J26" s="210"/>
      <c r="K26" s="210"/>
      <c r="L26" s="210"/>
      <c r="M26" s="16"/>
      <c r="O26" s="235"/>
      <c r="P26" s="236"/>
      <c r="Q26" s="237"/>
      <c r="S26" s="94" t="s">
        <v>51</v>
      </c>
    </row>
    <row r="27" spans="3:19" ht="10.5">
      <c r="C27" s="9"/>
      <c r="D27" s="26"/>
      <c r="E27" s="209"/>
      <c r="F27" s="210"/>
      <c r="G27" s="210"/>
      <c r="H27" s="210"/>
      <c r="I27" s="210"/>
      <c r="J27" s="210"/>
      <c r="K27" s="210"/>
      <c r="L27" s="210"/>
      <c r="M27" s="16"/>
      <c r="O27" s="238"/>
      <c r="P27" s="239"/>
      <c r="Q27" s="240"/>
      <c r="S27" s="94" t="s">
        <v>52</v>
      </c>
    </row>
    <row r="28" spans="3:19" ht="10.5">
      <c r="C28" s="9"/>
      <c r="D28" s="2"/>
      <c r="E28" s="142"/>
      <c r="F28" s="142"/>
      <c r="G28" s="142"/>
      <c r="H28" s="142"/>
      <c r="I28" s="142"/>
      <c r="J28" s="142"/>
      <c r="K28" s="142"/>
      <c r="L28" s="142"/>
      <c r="M28" s="16"/>
      <c r="S28" s="94" t="s">
        <v>57</v>
      </c>
    </row>
    <row r="29" spans="3:19" ht="10.5" customHeight="1">
      <c r="C29" s="9"/>
      <c r="D29" s="24"/>
      <c r="E29" s="207" t="s">
        <v>97</v>
      </c>
      <c r="F29" s="208"/>
      <c r="G29" s="208"/>
      <c r="H29" s="208"/>
      <c r="I29" s="208"/>
      <c r="J29" s="208"/>
      <c r="K29" s="208"/>
      <c r="L29" s="208"/>
      <c r="M29" s="15"/>
      <c r="N29" s="6"/>
      <c r="O29" s="6"/>
      <c r="P29" s="6"/>
      <c r="Q29" s="96" t="s">
        <v>20</v>
      </c>
      <c r="S29" s="94" t="s">
        <v>60</v>
      </c>
    </row>
    <row r="30" spans="3:19" ht="10.5">
      <c r="C30" s="9"/>
      <c r="D30" s="25"/>
      <c r="E30" s="209"/>
      <c r="F30" s="210"/>
      <c r="G30" s="210"/>
      <c r="H30" s="210"/>
      <c r="I30" s="210"/>
      <c r="J30" s="210"/>
      <c r="K30" s="210"/>
      <c r="L30" s="210"/>
      <c r="M30" s="17"/>
      <c r="Q30" s="94" t="s">
        <v>50</v>
      </c>
      <c r="S30" s="94"/>
    </row>
    <row r="31" spans="3:19" ht="10.5">
      <c r="C31" s="9"/>
      <c r="D31" s="25"/>
      <c r="E31" s="209"/>
      <c r="F31" s="210"/>
      <c r="G31" s="210"/>
      <c r="H31" s="210"/>
      <c r="I31" s="210"/>
      <c r="J31" s="210"/>
      <c r="K31" s="210"/>
      <c r="L31" s="210"/>
      <c r="M31" s="17"/>
      <c r="Q31" s="94" t="s">
        <v>54</v>
      </c>
      <c r="S31" s="94"/>
    </row>
    <row r="32" spans="3:19" ht="10.5">
      <c r="C32" s="9"/>
      <c r="D32" s="25"/>
      <c r="E32" s="209"/>
      <c r="F32" s="210"/>
      <c r="G32" s="210"/>
      <c r="H32" s="210"/>
      <c r="I32" s="210"/>
      <c r="J32" s="210"/>
      <c r="K32" s="210"/>
      <c r="L32" s="210"/>
      <c r="M32" s="17"/>
      <c r="Q32" s="94" t="s">
        <v>55</v>
      </c>
      <c r="S32" s="94"/>
    </row>
    <row r="33" spans="3:19" ht="10.5">
      <c r="C33" s="9"/>
      <c r="D33" s="25"/>
      <c r="E33" s="209"/>
      <c r="F33" s="210"/>
      <c r="G33" s="210"/>
      <c r="H33" s="210"/>
      <c r="I33" s="210"/>
      <c r="J33" s="210"/>
      <c r="K33" s="210"/>
      <c r="L33" s="210"/>
      <c r="M33" s="17"/>
      <c r="Q33" s="94" t="s">
        <v>53</v>
      </c>
      <c r="S33" s="18" t="s">
        <v>24</v>
      </c>
    </row>
    <row r="34" spans="3:17" ht="10.5">
      <c r="C34" s="9"/>
      <c r="D34" s="25"/>
      <c r="E34" s="209"/>
      <c r="F34" s="210"/>
      <c r="G34" s="210"/>
      <c r="H34" s="210"/>
      <c r="I34" s="210"/>
      <c r="J34" s="210"/>
      <c r="K34" s="210"/>
      <c r="L34" s="210"/>
      <c r="M34" s="17"/>
      <c r="Q34" s="94"/>
    </row>
    <row r="35" spans="3:17" ht="10.5">
      <c r="C35" s="9"/>
      <c r="D35" s="25"/>
      <c r="E35" s="209"/>
      <c r="F35" s="210"/>
      <c r="G35" s="210"/>
      <c r="H35" s="210"/>
      <c r="I35" s="210"/>
      <c r="J35" s="210"/>
      <c r="K35" s="210"/>
      <c r="L35" s="210"/>
      <c r="M35" s="17"/>
      <c r="Q35" s="94"/>
    </row>
    <row r="36" spans="3:17" ht="10.5">
      <c r="C36" s="9"/>
      <c r="D36" s="25"/>
      <c r="E36" s="209"/>
      <c r="F36" s="210"/>
      <c r="G36" s="210"/>
      <c r="H36" s="210"/>
      <c r="I36" s="210"/>
      <c r="J36" s="210"/>
      <c r="K36" s="210"/>
      <c r="L36" s="210"/>
      <c r="M36" s="17"/>
      <c r="Q36" s="94"/>
    </row>
    <row r="37" spans="3:17" ht="10.5">
      <c r="C37" s="9"/>
      <c r="D37" s="26"/>
      <c r="E37" s="209"/>
      <c r="F37" s="210"/>
      <c r="G37" s="210"/>
      <c r="H37" s="210"/>
      <c r="I37" s="210"/>
      <c r="J37" s="210"/>
      <c r="K37" s="210"/>
      <c r="L37" s="210"/>
      <c r="M37" s="17"/>
      <c r="Q37" s="94"/>
    </row>
    <row r="38" spans="3:17" ht="10.5">
      <c r="C38" s="9"/>
      <c r="D38" s="2"/>
      <c r="E38" s="142"/>
      <c r="F38" s="142"/>
      <c r="G38" s="142"/>
      <c r="H38" s="142"/>
      <c r="I38" s="142"/>
      <c r="J38" s="142"/>
      <c r="K38" s="142"/>
      <c r="L38" s="142"/>
      <c r="M38" s="17"/>
      <c r="Q38" s="94"/>
    </row>
    <row r="39" spans="3:17" s="73" customFormat="1" ht="10.5" customHeight="1">
      <c r="C39" s="9"/>
      <c r="D39" s="24"/>
      <c r="E39" s="207" t="s">
        <v>81</v>
      </c>
      <c r="F39" s="208"/>
      <c r="G39" s="208"/>
      <c r="H39" s="208"/>
      <c r="I39" s="208"/>
      <c r="J39" s="208"/>
      <c r="K39" s="208"/>
      <c r="L39" s="208"/>
      <c r="M39" s="90"/>
      <c r="N39" s="74"/>
      <c r="O39" s="96" t="s">
        <v>23</v>
      </c>
      <c r="Q39" s="95"/>
    </row>
    <row r="40" spans="3:17" ht="10.5">
      <c r="C40" s="9"/>
      <c r="D40" s="25"/>
      <c r="E40" s="209"/>
      <c r="F40" s="210"/>
      <c r="G40" s="210"/>
      <c r="H40" s="210"/>
      <c r="I40" s="210"/>
      <c r="J40" s="210"/>
      <c r="K40" s="210"/>
      <c r="L40" s="210"/>
      <c r="M40" s="17"/>
      <c r="O40" s="94" t="s">
        <v>47</v>
      </c>
      <c r="Q40" s="18" t="s">
        <v>24</v>
      </c>
    </row>
    <row r="41" spans="3:15" ht="10.5">
      <c r="C41" s="9"/>
      <c r="D41" s="25"/>
      <c r="E41" s="209"/>
      <c r="F41" s="210"/>
      <c r="G41" s="210"/>
      <c r="H41" s="210"/>
      <c r="I41" s="210"/>
      <c r="J41" s="210"/>
      <c r="K41" s="210"/>
      <c r="L41" s="210"/>
      <c r="M41" s="17"/>
      <c r="O41" s="94" t="s">
        <v>46</v>
      </c>
    </row>
    <row r="42" spans="3:15" ht="10.5">
      <c r="C42" s="9"/>
      <c r="D42" s="25"/>
      <c r="E42" s="209"/>
      <c r="F42" s="210"/>
      <c r="G42" s="210"/>
      <c r="H42" s="210"/>
      <c r="I42" s="210"/>
      <c r="J42" s="210"/>
      <c r="K42" s="210"/>
      <c r="L42" s="210"/>
      <c r="M42" s="8"/>
      <c r="O42" s="94" t="s">
        <v>45</v>
      </c>
    </row>
    <row r="43" spans="3:15" ht="10.5">
      <c r="C43" s="9"/>
      <c r="D43" s="25"/>
      <c r="E43" s="209"/>
      <c r="F43" s="210"/>
      <c r="G43" s="210"/>
      <c r="H43" s="210"/>
      <c r="I43" s="210"/>
      <c r="J43" s="210"/>
      <c r="K43" s="210"/>
      <c r="L43" s="210"/>
      <c r="M43" s="8"/>
      <c r="O43" s="94" t="s">
        <v>44</v>
      </c>
    </row>
    <row r="44" spans="3:15" ht="10.5">
      <c r="C44" s="9"/>
      <c r="D44" s="25"/>
      <c r="E44" s="209"/>
      <c r="F44" s="210"/>
      <c r="G44" s="210"/>
      <c r="H44" s="210"/>
      <c r="I44" s="210"/>
      <c r="J44" s="210"/>
      <c r="K44" s="210"/>
      <c r="L44" s="210"/>
      <c r="M44" s="8"/>
      <c r="O44" s="94" t="s">
        <v>56</v>
      </c>
    </row>
    <row r="45" spans="3:15" ht="10.5">
      <c r="C45" s="7"/>
      <c r="D45" s="27"/>
      <c r="E45" s="209"/>
      <c r="F45" s="210"/>
      <c r="G45" s="210"/>
      <c r="H45" s="210"/>
      <c r="I45" s="210"/>
      <c r="J45" s="210"/>
      <c r="K45" s="210"/>
      <c r="L45" s="210"/>
      <c r="M45" s="16"/>
      <c r="O45" s="94" t="s">
        <v>98</v>
      </c>
    </row>
    <row r="46" spans="3:15" ht="10.5">
      <c r="C46" s="7"/>
      <c r="E46" s="141"/>
      <c r="F46" s="141"/>
      <c r="G46" s="141"/>
      <c r="H46" s="141"/>
      <c r="I46" s="141"/>
      <c r="J46" s="141"/>
      <c r="K46" s="141"/>
      <c r="L46" s="141"/>
      <c r="M46" s="16"/>
      <c r="O46" s="94"/>
    </row>
    <row r="47" spans="2:15" ht="10.5" customHeight="1">
      <c r="B47" s="23" t="s">
        <v>25</v>
      </c>
      <c r="C47" s="7"/>
      <c r="D47" s="206" t="s">
        <v>134</v>
      </c>
      <c r="E47" s="206"/>
      <c r="F47" s="206"/>
      <c r="G47" s="206"/>
      <c r="H47" s="206"/>
      <c r="I47" s="206"/>
      <c r="J47" s="206"/>
      <c r="K47" s="206"/>
      <c r="L47" s="206"/>
      <c r="M47" s="16"/>
      <c r="O47" s="94"/>
    </row>
    <row r="48" spans="2:15" ht="10.5">
      <c r="B48" s="4" t="s">
        <v>37</v>
      </c>
      <c r="C48" s="7"/>
      <c r="D48" s="206"/>
      <c r="E48" s="206"/>
      <c r="F48" s="206"/>
      <c r="G48" s="206"/>
      <c r="H48" s="206"/>
      <c r="I48" s="206"/>
      <c r="J48" s="206"/>
      <c r="K48" s="206"/>
      <c r="L48" s="206"/>
      <c r="M48" s="16"/>
      <c r="O48" s="94"/>
    </row>
    <row r="49" spans="3:15" ht="10.5">
      <c r="C49" s="7"/>
      <c r="D49" s="206"/>
      <c r="E49" s="206"/>
      <c r="F49" s="206"/>
      <c r="G49" s="206"/>
      <c r="H49" s="206"/>
      <c r="I49" s="206"/>
      <c r="J49" s="206"/>
      <c r="K49" s="206"/>
      <c r="L49" s="206"/>
      <c r="M49" s="16"/>
      <c r="O49" s="94"/>
    </row>
    <row r="50" spans="3:15" ht="10.5">
      <c r="C50" s="7"/>
      <c r="D50" s="206"/>
      <c r="E50" s="206"/>
      <c r="F50" s="206"/>
      <c r="G50" s="206"/>
      <c r="H50" s="206"/>
      <c r="I50" s="206"/>
      <c r="J50" s="206"/>
      <c r="K50" s="206"/>
      <c r="L50" s="206"/>
      <c r="M50" s="16"/>
      <c r="O50" s="18" t="s">
        <v>24</v>
      </c>
    </row>
    <row r="51" spans="3:13" ht="10.5">
      <c r="C51" s="7"/>
      <c r="D51" s="206"/>
      <c r="E51" s="206"/>
      <c r="F51" s="206"/>
      <c r="G51" s="206"/>
      <c r="H51" s="206"/>
      <c r="I51" s="206"/>
      <c r="J51" s="206"/>
      <c r="K51" s="206"/>
      <c r="L51" s="206"/>
      <c r="M51" s="16"/>
    </row>
    <row r="52" spans="3:13" ht="10.5">
      <c r="C52" s="7"/>
      <c r="D52" s="206"/>
      <c r="E52" s="206"/>
      <c r="F52" s="206"/>
      <c r="G52" s="206"/>
      <c r="H52" s="206"/>
      <c r="I52" s="206"/>
      <c r="J52" s="206"/>
      <c r="K52" s="206"/>
      <c r="L52" s="206"/>
      <c r="M52" s="16"/>
    </row>
    <row r="53" spans="3:19" ht="10.5" customHeight="1">
      <c r="C53" s="7"/>
      <c r="D53" s="206"/>
      <c r="E53" s="206"/>
      <c r="F53" s="206"/>
      <c r="G53" s="206"/>
      <c r="H53" s="206"/>
      <c r="I53" s="206"/>
      <c r="J53" s="206"/>
      <c r="K53" s="206"/>
      <c r="L53" s="206"/>
      <c r="M53" s="16"/>
      <c r="O53" s="2"/>
      <c r="P53" s="2"/>
      <c r="Q53" s="2"/>
      <c r="R53" s="2"/>
      <c r="S53" s="2"/>
    </row>
    <row r="54" spans="3:19" ht="10.5">
      <c r="C54" s="7"/>
      <c r="D54" s="206"/>
      <c r="E54" s="206"/>
      <c r="F54" s="206"/>
      <c r="G54" s="206"/>
      <c r="H54" s="206"/>
      <c r="I54" s="206"/>
      <c r="J54" s="206"/>
      <c r="K54" s="206"/>
      <c r="L54" s="206"/>
      <c r="M54" s="16"/>
      <c r="O54" s="2"/>
      <c r="P54" s="2"/>
      <c r="Q54" s="2"/>
      <c r="R54" s="2"/>
      <c r="S54" s="2"/>
    </row>
    <row r="55" spans="3:19" ht="10.5">
      <c r="C55" s="7"/>
      <c r="D55" s="206"/>
      <c r="E55" s="206"/>
      <c r="F55" s="206"/>
      <c r="G55" s="206"/>
      <c r="H55" s="206"/>
      <c r="I55" s="206"/>
      <c r="J55" s="206"/>
      <c r="K55" s="206"/>
      <c r="L55" s="206"/>
      <c r="M55" s="16"/>
      <c r="O55" s="2"/>
      <c r="P55" s="2"/>
      <c r="Q55" s="2"/>
      <c r="R55" s="2"/>
      <c r="S55" s="2"/>
    </row>
    <row r="56" spans="3:19" ht="10.5">
      <c r="C56" s="7"/>
      <c r="D56" s="206"/>
      <c r="E56" s="206"/>
      <c r="F56" s="206"/>
      <c r="G56" s="206"/>
      <c r="H56" s="206"/>
      <c r="I56" s="206"/>
      <c r="J56" s="206"/>
      <c r="K56" s="206"/>
      <c r="L56" s="206"/>
      <c r="M56" s="16"/>
      <c r="Q56" s="2"/>
      <c r="R56" s="2"/>
      <c r="S56" s="2"/>
    </row>
    <row r="57" spans="3:19" ht="10.5">
      <c r="C57" s="7"/>
      <c r="D57" s="206"/>
      <c r="E57" s="206"/>
      <c r="F57" s="206"/>
      <c r="G57" s="206"/>
      <c r="H57" s="206"/>
      <c r="I57" s="206"/>
      <c r="J57" s="206"/>
      <c r="K57" s="206"/>
      <c r="L57" s="206"/>
      <c r="M57" s="16"/>
      <c r="Q57" s="2"/>
      <c r="R57" s="2"/>
      <c r="S57" s="2"/>
    </row>
    <row r="58" spans="3:13" ht="10.5">
      <c r="C58" s="7"/>
      <c r="D58" s="31"/>
      <c r="E58" s="31"/>
      <c r="F58" s="31"/>
      <c r="G58" s="31"/>
      <c r="H58" s="31"/>
      <c r="I58" s="31"/>
      <c r="J58" s="31"/>
      <c r="K58" s="31"/>
      <c r="L58" s="31"/>
      <c r="M58" s="16"/>
    </row>
    <row r="59" spans="2:21" ht="10.5" customHeight="1">
      <c r="B59" s="23" t="s">
        <v>27</v>
      </c>
      <c r="C59" s="7"/>
      <c r="D59" s="181" t="s">
        <v>0</v>
      </c>
      <c r="E59" s="181"/>
      <c r="F59" s="181"/>
      <c r="G59" s="181"/>
      <c r="H59" s="181"/>
      <c r="I59" s="181"/>
      <c r="J59" s="181"/>
      <c r="K59" s="181"/>
      <c r="L59" s="181"/>
      <c r="M59" s="16"/>
      <c r="O59" s="3"/>
      <c r="T59" s="5"/>
      <c r="U59" s="32"/>
    </row>
    <row r="60" spans="2:21" ht="10.5">
      <c r="B60" s="4" t="s">
        <v>37</v>
      </c>
      <c r="C60" s="7"/>
      <c r="D60" s="181"/>
      <c r="E60" s="181"/>
      <c r="F60" s="181"/>
      <c r="G60" s="181"/>
      <c r="H60" s="181"/>
      <c r="I60" s="181"/>
      <c r="J60" s="181"/>
      <c r="K60" s="181"/>
      <c r="L60" s="181"/>
      <c r="M60" s="16"/>
      <c r="O60" s="20"/>
      <c r="T60" s="5"/>
      <c r="U60" s="5"/>
    </row>
    <row r="61" spans="3:21" ht="10.5">
      <c r="C61" s="7"/>
      <c r="D61" s="181"/>
      <c r="E61" s="181"/>
      <c r="F61" s="181"/>
      <c r="G61" s="181"/>
      <c r="H61" s="181"/>
      <c r="I61" s="181"/>
      <c r="J61" s="181"/>
      <c r="K61" s="181"/>
      <c r="L61" s="181"/>
      <c r="M61" s="16"/>
      <c r="O61" s="20"/>
      <c r="T61" s="5"/>
      <c r="U61" s="5"/>
    </row>
    <row r="62" spans="3:21" ht="10.5">
      <c r="C62" s="7"/>
      <c r="D62" s="181"/>
      <c r="E62" s="181"/>
      <c r="F62" s="181"/>
      <c r="G62" s="181"/>
      <c r="H62" s="181"/>
      <c r="I62" s="181"/>
      <c r="J62" s="181"/>
      <c r="K62" s="181"/>
      <c r="L62" s="181"/>
      <c r="M62" s="16"/>
      <c r="O62" s="20"/>
      <c r="T62" s="5"/>
      <c r="U62" s="5"/>
    </row>
    <row r="63" spans="3:21" ht="10.5">
      <c r="C63" s="7"/>
      <c r="D63" s="181"/>
      <c r="E63" s="181"/>
      <c r="F63" s="181"/>
      <c r="G63" s="181"/>
      <c r="H63" s="181"/>
      <c r="I63" s="181"/>
      <c r="J63" s="181"/>
      <c r="K63" s="181"/>
      <c r="L63" s="181"/>
      <c r="M63" s="16"/>
      <c r="O63" s="20"/>
      <c r="T63" s="5"/>
      <c r="U63" s="5"/>
    </row>
    <row r="64" spans="3:21" ht="10.5">
      <c r="C64" s="7"/>
      <c r="D64" s="181"/>
      <c r="E64" s="181"/>
      <c r="F64" s="181"/>
      <c r="G64" s="181"/>
      <c r="H64" s="181"/>
      <c r="I64" s="181"/>
      <c r="J64" s="181"/>
      <c r="K64" s="181"/>
      <c r="L64" s="181"/>
      <c r="M64" s="16"/>
      <c r="O64" s="20"/>
      <c r="T64" s="5"/>
      <c r="U64" s="5"/>
    </row>
    <row r="65" spans="3:21" ht="10.5">
      <c r="C65" s="7"/>
      <c r="D65" s="181"/>
      <c r="E65" s="181"/>
      <c r="F65" s="181"/>
      <c r="G65" s="181"/>
      <c r="H65" s="181"/>
      <c r="I65" s="181"/>
      <c r="J65" s="181"/>
      <c r="K65" s="181"/>
      <c r="L65" s="181"/>
      <c r="M65" s="16"/>
      <c r="O65" s="20"/>
      <c r="T65" s="5"/>
      <c r="U65" s="5"/>
    </row>
    <row r="66" spans="3:21" ht="10.5">
      <c r="C66" s="7"/>
      <c r="D66" s="181"/>
      <c r="E66" s="181"/>
      <c r="F66" s="181"/>
      <c r="G66" s="181"/>
      <c r="H66" s="181"/>
      <c r="I66" s="181"/>
      <c r="J66" s="181"/>
      <c r="K66" s="181"/>
      <c r="L66" s="181"/>
      <c r="M66" s="16"/>
      <c r="O66" s="20"/>
      <c r="T66" s="5"/>
      <c r="U66" s="5"/>
    </row>
    <row r="67" spans="3:21" ht="10.5">
      <c r="C67" s="7"/>
      <c r="D67" s="181"/>
      <c r="E67" s="181"/>
      <c r="F67" s="181"/>
      <c r="G67" s="181"/>
      <c r="H67" s="181"/>
      <c r="I67" s="181"/>
      <c r="J67" s="181"/>
      <c r="K67" s="181"/>
      <c r="L67" s="181"/>
      <c r="M67" s="16"/>
      <c r="O67" s="20"/>
      <c r="T67" s="5"/>
      <c r="U67" s="5"/>
    </row>
    <row r="68" spans="3:21" ht="10.5">
      <c r="C68" s="7"/>
      <c r="D68" s="181"/>
      <c r="E68" s="181"/>
      <c r="F68" s="181"/>
      <c r="G68" s="181"/>
      <c r="H68" s="181"/>
      <c r="I68" s="181"/>
      <c r="J68" s="181"/>
      <c r="K68" s="181"/>
      <c r="L68" s="181"/>
      <c r="M68" s="16"/>
      <c r="O68" s="20"/>
      <c r="T68" s="5"/>
      <c r="U68" s="5"/>
    </row>
    <row r="69" spans="3:21" ht="10.5">
      <c r="C69" s="7"/>
      <c r="D69" s="181"/>
      <c r="E69" s="181"/>
      <c r="F69" s="181"/>
      <c r="G69" s="181"/>
      <c r="H69" s="181"/>
      <c r="I69" s="181"/>
      <c r="J69" s="181"/>
      <c r="K69" s="181"/>
      <c r="L69" s="181"/>
      <c r="M69" s="16"/>
      <c r="O69" s="20"/>
      <c r="T69" s="5"/>
      <c r="U69" s="5"/>
    </row>
    <row r="70" spans="3:21" ht="10.5">
      <c r="C70" s="7"/>
      <c r="D70" s="31"/>
      <c r="E70" s="31"/>
      <c r="F70" s="92"/>
      <c r="G70" s="31"/>
      <c r="H70" s="31"/>
      <c r="I70" s="31"/>
      <c r="J70" s="31"/>
      <c r="K70" s="31"/>
      <c r="L70" s="31"/>
      <c r="M70" s="16"/>
      <c r="O70" s="20"/>
      <c r="P70" s="34"/>
      <c r="Q70" s="20"/>
      <c r="R70" s="34"/>
      <c r="S70" s="20"/>
      <c r="T70" s="34"/>
      <c r="U70" s="34"/>
    </row>
    <row r="71" spans="3:21" ht="10.5">
      <c r="C71" s="7"/>
      <c r="D71" s="28"/>
      <c r="F71" s="19" t="str">
        <f>S22</f>
        <v>Regular Expenses</v>
      </c>
      <c r="G71" s="174" t="s">
        <v>28</v>
      </c>
      <c r="H71" s="175"/>
      <c r="I71" s="176"/>
      <c r="J71" s="19" t="s">
        <v>29</v>
      </c>
      <c r="L71" s="28"/>
      <c r="M71" s="16"/>
      <c r="O71" s="20"/>
      <c r="P71" s="34"/>
      <c r="Q71" s="20"/>
      <c r="R71" s="34"/>
      <c r="S71" s="20"/>
      <c r="T71" s="34"/>
      <c r="U71" s="34"/>
    </row>
    <row r="72" spans="3:21" ht="10.5" customHeight="1">
      <c r="C72" s="7"/>
      <c r="D72" s="29"/>
      <c r="F72" s="21" t="str">
        <f>S23</f>
        <v>rent</v>
      </c>
      <c r="G72" s="174" t="s">
        <v>28</v>
      </c>
      <c r="H72" s="175"/>
      <c r="I72" s="176"/>
      <c r="J72" s="97">
        <v>900</v>
      </c>
      <c r="L72" s="29"/>
      <c r="M72" s="16"/>
      <c r="O72" s="20"/>
      <c r="P72" s="34"/>
      <c r="Q72" s="20"/>
      <c r="R72" s="34"/>
      <c r="S72" s="20"/>
      <c r="T72" s="34"/>
      <c r="U72" s="34"/>
    </row>
    <row r="73" spans="3:21" ht="10.5">
      <c r="C73" s="7"/>
      <c r="D73" s="29"/>
      <c r="F73" s="21" t="str">
        <f aca="true" t="shared" si="0" ref="F73:F81">S24</f>
        <v>phone bill</v>
      </c>
      <c r="G73" s="174" t="s">
        <v>28</v>
      </c>
      <c r="H73" s="175"/>
      <c r="I73" s="176"/>
      <c r="J73" s="97">
        <v>64.5</v>
      </c>
      <c r="L73" s="29"/>
      <c r="M73" s="16"/>
      <c r="O73" s="20"/>
      <c r="P73" s="34"/>
      <c r="Q73" s="20"/>
      <c r="R73" s="34"/>
      <c r="S73" s="20"/>
      <c r="T73" s="34"/>
      <c r="U73" s="34"/>
    </row>
    <row r="74" spans="3:21" ht="10.5">
      <c r="C74" s="7"/>
      <c r="D74" s="29"/>
      <c r="F74" s="21" t="str">
        <f t="shared" si="0"/>
        <v>insurance</v>
      </c>
      <c r="G74" s="174" t="s">
        <v>28</v>
      </c>
      <c r="H74" s="175"/>
      <c r="I74" s="176"/>
      <c r="J74" s="97">
        <v>130</v>
      </c>
      <c r="L74" s="29"/>
      <c r="M74" s="16"/>
      <c r="O74" s="20"/>
      <c r="P74" s="34"/>
      <c r="Q74" s="20"/>
      <c r="R74" s="34"/>
      <c r="S74" s="20"/>
      <c r="T74" s="34"/>
      <c r="U74" s="34"/>
    </row>
    <row r="75" spans="3:21" ht="10.5">
      <c r="C75" s="7"/>
      <c r="D75" s="29"/>
      <c r="F75" s="21" t="str">
        <f t="shared" si="0"/>
        <v>tithe</v>
      </c>
      <c r="G75" s="174" t="s">
        <v>28</v>
      </c>
      <c r="H75" s="175"/>
      <c r="I75" s="176"/>
      <c r="J75" s="97">
        <v>255</v>
      </c>
      <c r="L75" s="29"/>
      <c r="M75" s="16"/>
      <c r="O75" s="20"/>
      <c r="P75" s="34"/>
      <c r="Q75" s="20"/>
      <c r="R75" s="34"/>
      <c r="S75" s="20"/>
      <c r="T75" s="34"/>
      <c r="U75" s="34"/>
    </row>
    <row r="76" spans="3:21" ht="10.5">
      <c r="C76" s="7"/>
      <c r="D76" s="29"/>
      <c r="F76" s="21" t="str">
        <f t="shared" si="0"/>
        <v>donations</v>
      </c>
      <c r="G76" s="174" t="s">
        <v>28</v>
      </c>
      <c r="H76" s="175"/>
      <c r="I76" s="176"/>
      <c r="J76" s="97">
        <v>20</v>
      </c>
      <c r="L76" s="29"/>
      <c r="M76" s="16"/>
      <c r="O76" s="96" t="s">
        <v>41</v>
      </c>
      <c r="P76" s="34"/>
      <c r="Q76" s="98"/>
      <c r="R76" s="34"/>
      <c r="S76" s="20"/>
      <c r="T76" s="34"/>
      <c r="U76" s="34"/>
    </row>
    <row r="77" spans="3:21" ht="10.5">
      <c r="C77" s="7"/>
      <c r="D77" s="29"/>
      <c r="F77" s="21" t="str">
        <f t="shared" si="0"/>
        <v>savings</v>
      </c>
      <c r="G77" s="174" t="s">
        <v>28</v>
      </c>
      <c r="H77" s="175"/>
      <c r="I77" s="176"/>
      <c r="J77" s="97">
        <v>50</v>
      </c>
      <c r="L77" s="29"/>
      <c r="M77" s="16"/>
      <c r="O77" s="101">
        <f>SUM(J72:J81)</f>
        <v>1469.5</v>
      </c>
      <c r="P77" s="34"/>
      <c r="Q77" s="98"/>
      <c r="R77" s="34"/>
      <c r="S77" s="20"/>
      <c r="T77" s="34"/>
      <c r="U77" s="34"/>
    </row>
    <row r="78" spans="3:21" ht="10.5">
      <c r="C78" s="7"/>
      <c r="D78" s="29"/>
      <c r="F78" s="21" t="str">
        <f t="shared" si="0"/>
        <v>college</v>
      </c>
      <c r="G78" s="174" t="s">
        <v>28</v>
      </c>
      <c r="H78" s="175"/>
      <c r="I78" s="176"/>
      <c r="J78" s="97">
        <v>50</v>
      </c>
      <c r="L78" s="29"/>
      <c r="M78" s="16"/>
      <c r="O78" s="20"/>
      <c r="P78" s="34"/>
      <c r="Q78" s="98"/>
      <c r="R78" s="34"/>
      <c r="S78" s="20"/>
      <c r="T78" s="34"/>
      <c r="U78" s="34"/>
    </row>
    <row r="79" spans="3:21" ht="10.5">
      <c r="C79" s="7"/>
      <c r="D79" s="29"/>
      <c r="F79" s="21">
        <f t="shared" si="0"/>
        <v>0</v>
      </c>
      <c r="G79" s="174" t="s">
        <v>28</v>
      </c>
      <c r="H79" s="175"/>
      <c r="I79" s="176"/>
      <c r="J79" s="97"/>
      <c r="L79" s="29"/>
      <c r="M79" s="16"/>
      <c r="O79" s="20"/>
      <c r="P79" s="34"/>
      <c r="Q79" s="98"/>
      <c r="R79" s="34"/>
      <c r="S79" s="20"/>
      <c r="T79" s="34"/>
      <c r="U79" s="34"/>
    </row>
    <row r="80" spans="3:21" ht="10.5">
      <c r="C80" s="7"/>
      <c r="D80" s="29"/>
      <c r="F80" s="21">
        <f t="shared" si="0"/>
        <v>0</v>
      </c>
      <c r="G80" s="174" t="s">
        <v>28</v>
      </c>
      <c r="H80" s="175"/>
      <c r="I80" s="176"/>
      <c r="J80" s="97"/>
      <c r="L80" s="29"/>
      <c r="M80" s="16"/>
      <c r="O80" s="20"/>
      <c r="P80" s="34"/>
      <c r="Q80" s="98"/>
      <c r="R80" s="34"/>
      <c r="S80" s="20"/>
      <c r="T80" s="34"/>
      <c r="U80" s="34"/>
    </row>
    <row r="81" spans="3:21" ht="10.5">
      <c r="C81" s="7"/>
      <c r="D81" s="27"/>
      <c r="F81" s="21">
        <f t="shared" si="0"/>
        <v>0</v>
      </c>
      <c r="G81" s="174" t="s">
        <v>28</v>
      </c>
      <c r="H81" s="175"/>
      <c r="I81" s="176"/>
      <c r="J81" s="97"/>
      <c r="L81" s="27"/>
      <c r="M81" s="16"/>
      <c r="O81" s="20"/>
      <c r="P81" s="34"/>
      <c r="Q81" s="98"/>
      <c r="R81" s="34"/>
      <c r="S81" s="20"/>
      <c r="T81" s="34"/>
      <c r="U81" s="34"/>
    </row>
    <row r="82" spans="3:21" ht="10.5">
      <c r="C82" s="7"/>
      <c r="G82" s="175"/>
      <c r="H82" s="175"/>
      <c r="I82" s="175"/>
      <c r="J82" s="6"/>
      <c r="M82" s="16"/>
      <c r="O82" s="20"/>
      <c r="P82" s="34"/>
      <c r="Q82" s="98"/>
      <c r="R82" s="34"/>
      <c r="S82" s="20"/>
      <c r="T82" s="34"/>
      <c r="U82" s="34"/>
    </row>
    <row r="83" spans="3:21" ht="10.5">
      <c r="C83" s="7"/>
      <c r="D83" s="28"/>
      <c r="F83" s="19" t="str">
        <f>Q29</f>
        <v>Irregular Expenses</v>
      </c>
      <c r="G83" s="174" t="s">
        <v>28</v>
      </c>
      <c r="H83" s="175"/>
      <c r="I83" s="176"/>
      <c r="J83" s="19" t="s">
        <v>29</v>
      </c>
      <c r="L83" s="28"/>
      <c r="M83" s="16"/>
      <c r="O83" s="20"/>
      <c r="P83" s="34"/>
      <c r="Q83" s="98"/>
      <c r="R83" s="34"/>
      <c r="S83" s="20"/>
      <c r="T83" s="34"/>
      <c r="U83" s="34"/>
    </row>
    <row r="84" spans="3:21" ht="10.5">
      <c r="C84" s="7"/>
      <c r="D84" s="29"/>
      <c r="F84" s="21" t="str">
        <f>Q30</f>
        <v>car maint.</v>
      </c>
      <c r="G84" s="174" t="s">
        <v>28</v>
      </c>
      <c r="H84" s="175"/>
      <c r="I84" s="176"/>
      <c r="J84" s="97">
        <v>250</v>
      </c>
      <c r="L84" s="29"/>
      <c r="M84" s="16"/>
      <c r="O84" s="20"/>
      <c r="P84" s="34"/>
      <c r="Q84" s="98"/>
      <c r="R84" s="34"/>
      <c r="S84" s="20"/>
      <c r="T84" s="34"/>
      <c r="U84" s="34"/>
    </row>
    <row r="85" spans="3:21" ht="10.5">
      <c r="C85" s="7"/>
      <c r="D85" s="29"/>
      <c r="F85" s="21" t="str">
        <f>Q31</f>
        <v>medical</v>
      </c>
      <c r="G85" s="174" t="s">
        <v>28</v>
      </c>
      <c r="H85" s="175"/>
      <c r="I85" s="176"/>
      <c r="J85" s="97">
        <v>50</v>
      </c>
      <c r="L85" s="29"/>
      <c r="M85" s="16"/>
      <c r="O85" s="20"/>
      <c r="P85" s="34"/>
      <c r="Q85" s="98"/>
      <c r="R85" s="34"/>
      <c r="S85" s="20"/>
      <c r="T85" s="34"/>
      <c r="U85" s="34"/>
    </row>
    <row r="86" spans="3:21" ht="10.5">
      <c r="C86" s="7"/>
      <c r="D86" s="29"/>
      <c r="F86" s="21" t="str">
        <f>Q32</f>
        <v>medicine</v>
      </c>
      <c r="G86" s="174" t="s">
        <v>28</v>
      </c>
      <c r="H86" s="175"/>
      <c r="I86" s="176"/>
      <c r="J86" s="97">
        <v>25</v>
      </c>
      <c r="L86" s="29"/>
      <c r="M86" s="16"/>
      <c r="O86" s="20"/>
      <c r="P86" s="34"/>
      <c r="Q86" s="98"/>
      <c r="R86" s="34"/>
      <c r="S86" s="20"/>
      <c r="T86" s="34"/>
      <c r="U86" s="34"/>
    </row>
    <row r="87" spans="3:21" ht="10.5">
      <c r="C87" s="7"/>
      <c r="D87" s="29"/>
      <c r="F87" s="21" t="str">
        <f>Q33</f>
        <v>gifts</v>
      </c>
      <c r="G87" s="174" t="s">
        <v>28</v>
      </c>
      <c r="H87" s="175"/>
      <c r="I87" s="176"/>
      <c r="J87" s="97">
        <v>50</v>
      </c>
      <c r="L87" s="29"/>
      <c r="M87" s="16"/>
      <c r="P87" s="34"/>
      <c r="Q87" s="98"/>
      <c r="R87" s="34"/>
      <c r="S87" s="20"/>
      <c r="T87" s="34"/>
      <c r="U87" s="34"/>
    </row>
    <row r="88" spans="3:21" ht="10.5">
      <c r="C88" s="7"/>
      <c r="D88" s="29"/>
      <c r="F88" s="21">
        <f aca="true" t="shared" si="1" ref="F88:F93">Q34</f>
        <v>0</v>
      </c>
      <c r="G88" s="174" t="s">
        <v>28</v>
      </c>
      <c r="H88" s="175"/>
      <c r="I88" s="176"/>
      <c r="J88" s="97"/>
      <c r="L88" s="29"/>
      <c r="M88" s="16"/>
      <c r="O88" s="96" t="s">
        <v>41</v>
      </c>
      <c r="P88" s="34"/>
      <c r="Q88" s="99"/>
      <c r="R88" s="100"/>
      <c r="S88" s="96" t="s">
        <v>41</v>
      </c>
      <c r="T88" s="34"/>
      <c r="U88" s="34"/>
    </row>
    <row r="89" spans="3:21" ht="10.5">
      <c r="C89" s="7"/>
      <c r="D89" s="29"/>
      <c r="F89" s="21">
        <f t="shared" si="1"/>
        <v>0</v>
      </c>
      <c r="G89" s="174" t="s">
        <v>28</v>
      </c>
      <c r="H89" s="175"/>
      <c r="I89" s="176"/>
      <c r="J89" s="97"/>
      <c r="L89" s="29"/>
      <c r="M89" s="16"/>
      <c r="O89" s="101">
        <f>SUM(J84:J93)</f>
        <v>375</v>
      </c>
      <c r="P89" s="34"/>
      <c r="Q89" s="98"/>
      <c r="R89" s="100"/>
      <c r="S89" s="101">
        <f>O77+O89+O101</f>
        <v>2550</v>
      </c>
      <c r="T89" s="34"/>
      <c r="U89" s="34"/>
    </row>
    <row r="90" spans="3:17" ht="10.5">
      <c r="C90" s="7"/>
      <c r="D90" s="29"/>
      <c r="F90" s="21">
        <f t="shared" si="1"/>
        <v>0</v>
      </c>
      <c r="G90" s="174" t="s">
        <v>28</v>
      </c>
      <c r="H90" s="175"/>
      <c r="I90" s="176"/>
      <c r="J90" s="97"/>
      <c r="L90" s="29"/>
      <c r="M90" s="16"/>
      <c r="O90" s="20"/>
      <c r="Q90" s="7"/>
    </row>
    <row r="91" spans="3:19" ht="10.5" customHeight="1">
      <c r="C91" s="7"/>
      <c r="D91" s="29"/>
      <c r="F91" s="21">
        <f t="shared" si="1"/>
        <v>0</v>
      </c>
      <c r="G91" s="174" t="s">
        <v>28</v>
      </c>
      <c r="H91" s="175"/>
      <c r="I91" s="176"/>
      <c r="J91" s="97"/>
      <c r="L91" s="29"/>
      <c r="M91" s="16"/>
      <c r="O91" s="20"/>
      <c r="Q91" s="7"/>
      <c r="S91" s="242" t="s">
        <v>83</v>
      </c>
    </row>
    <row r="92" spans="3:19" ht="10.5">
      <c r="C92" s="7"/>
      <c r="D92" s="29"/>
      <c r="F92" s="21">
        <f t="shared" si="1"/>
        <v>0</v>
      </c>
      <c r="G92" s="174" t="s">
        <v>28</v>
      </c>
      <c r="H92" s="175"/>
      <c r="I92" s="176"/>
      <c r="J92" s="97"/>
      <c r="L92" s="29"/>
      <c r="M92" s="16"/>
      <c r="O92" s="20"/>
      <c r="Q92" s="7"/>
      <c r="S92" s="243"/>
    </row>
    <row r="93" spans="3:19" ht="10.5">
      <c r="C93" s="7"/>
      <c r="D93" s="27"/>
      <c r="F93" s="21">
        <f t="shared" si="1"/>
        <v>0</v>
      </c>
      <c r="G93" s="174" t="s">
        <v>28</v>
      </c>
      <c r="H93" s="175"/>
      <c r="I93" s="176"/>
      <c r="J93" s="97"/>
      <c r="L93" s="27"/>
      <c r="M93" s="16"/>
      <c r="O93" s="20"/>
      <c r="Q93" s="7"/>
      <c r="S93" s="243"/>
    </row>
    <row r="94" spans="3:19" ht="10.5">
      <c r="C94" s="7"/>
      <c r="G94" s="175"/>
      <c r="H94" s="175"/>
      <c r="I94" s="175"/>
      <c r="M94" s="16"/>
      <c r="O94" s="20"/>
      <c r="Q94" s="7"/>
      <c r="S94" s="243"/>
    </row>
    <row r="95" spans="3:19" ht="10.5">
      <c r="C95" s="7"/>
      <c r="D95" s="28"/>
      <c r="F95" s="19" t="str">
        <f>O39</f>
        <v>Variable Expenses</v>
      </c>
      <c r="G95" s="174" t="s">
        <v>28</v>
      </c>
      <c r="H95" s="175"/>
      <c r="I95" s="176"/>
      <c r="J95" s="19" t="s">
        <v>29</v>
      </c>
      <c r="L95" s="28"/>
      <c r="M95" s="16"/>
      <c r="O95" s="20"/>
      <c r="Q95" s="7"/>
      <c r="S95" s="243"/>
    </row>
    <row r="96" spans="3:19" ht="10.5">
      <c r="C96" s="7"/>
      <c r="D96" s="29"/>
      <c r="F96" s="21" t="str">
        <f>O40</f>
        <v>housecare</v>
      </c>
      <c r="G96" s="174" t="s">
        <v>28</v>
      </c>
      <c r="H96" s="175"/>
      <c r="I96" s="176"/>
      <c r="J96" s="97">
        <v>30</v>
      </c>
      <c r="L96" s="29"/>
      <c r="M96" s="16"/>
      <c r="O96" s="20"/>
      <c r="Q96" s="7"/>
      <c r="S96" s="243"/>
    </row>
    <row r="97" spans="3:19" ht="10.5">
      <c r="C97" s="7"/>
      <c r="D97" s="29"/>
      <c r="F97" s="21" t="str">
        <f aca="true" t="shared" si="2" ref="F97:F105">O41</f>
        <v>groceries</v>
      </c>
      <c r="G97" s="174" t="s">
        <v>28</v>
      </c>
      <c r="H97" s="175"/>
      <c r="I97" s="176"/>
      <c r="J97" s="97">
        <v>400</v>
      </c>
      <c r="L97" s="29"/>
      <c r="M97" s="16"/>
      <c r="O97" s="20"/>
      <c r="Q97" s="7"/>
      <c r="S97" s="243"/>
    </row>
    <row r="98" spans="3:19" ht="10.5">
      <c r="C98" s="7"/>
      <c r="D98" s="29"/>
      <c r="F98" s="21" t="str">
        <f t="shared" si="2"/>
        <v>dining out</v>
      </c>
      <c r="G98" s="174" t="s">
        <v>28</v>
      </c>
      <c r="H98" s="175"/>
      <c r="I98" s="176"/>
      <c r="J98" s="97">
        <v>85</v>
      </c>
      <c r="L98" s="29"/>
      <c r="M98" s="16"/>
      <c r="O98" s="20"/>
      <c r="Q98" s="7"/>
      <c r="S98" s="243"/>
    </row>
    <row r="99" spans="3:19" ht="10.5">
      <c r="C99" s="7"/>
      <c r="D99" s="29"/>
      <c r="F99" s="21" t="str">
        <f t="shared" si="2"/>
        <v>car gas</v>
      </c>
      <c r="G99" s="174" t="s">
        <v>28</v>
      </c>
      <c r="H99" s="175"/>
      <c r="I99" s="176"/>
      <c r="J99" s="97">
        <v>100</v>
      </c>
      <c r="L99" s="29"/>
      <c r="M99" s="16"/>
      <c r="O99" s="20"/>
      <c r="Q99" s="7"/>
      <c r="S99" s="243"/>
    </row>
    <row r="100" spans="3:19" ht="10.5">
      <c r="C100" s="7"/>
      <c r="D100" s="29"/>
      <c r="F100" s="21" t="str">
        <f t="shared" si="2"/>
        <v>haircuts</v>
      </c>
      <c r="G100" s="174" t="s">
        <v>28</v>
      </c>
      <c r="H100" s="175"/>
      <c r="I100" s="176"/>
      <c r="J100" s="97">
        <v>35</v>
      </c>
      <c r="L100" s="29"/>
      <c r="M100" s="16"/>
      <c r="O100" s="96" t="s">
        <v>41</v>
      </c>
      <c r="Q100" s="7"/>
      <c r="S100" s="243"/>
    </row>
    <row r="101" spans="3:19" ht="10.5">
      <c r="C101" s="7"/>
      <c r="D101" s="29"/>
      <c r="F101" s="21" t="str">
        <f t="shared" si="2"/>
        <v>misc.</v>
      </c>
      <c r="G101" s="174" t="s">
        <v>28</v>
      </c>
      <c r="H101" s="175"/>
      <c r="I101" s="176"/>
      <c r="J101" s="97">
        <v>55.5</v>
      </c>
      <c r="L101" s="29"/>
      <c r="M101" s="16"/>
      <c r="O101" s="101">
        <f>SUM(J96:J105)</f>
        <v>705.5</v>
      </c>
      <c r="Q101" s="7"/>
      <c r="S101" s="244"/>
    </row>
    <row r="102" spans="3:15" ht="10.5">
      <c r="C102" s="7"/>
      <c r="D102" s="29"/>
      <c r="F102" s="21">
        <f t="shared" si="2"/>
        <v>0</v>
      </c>
      <c r="G102" s="174" t="s">
        <v>28</v>
      </c>
      <c r="H102" s="175"/>
      <c r="I102" s="176"/>
      <c r="J102" s="97"/>
      <c r="L102" s="29"/>
      <c r="M102" s="16"/>
      <c r="O102" s="20"/>
    </row>
    <row r="103" spans="3:19" ht="10.5">
      <c r="C103" s="7"/>
      <c r="D103" s="29"/>
      <c r="F103" s="21">
        <f t="shared" si="2"/>
        <v>0</v>
      </c>
      <c r="G103" s="174" t="s">
        <v>28</v>
      </c>
      <c r="H103" s="175"/>
      <c r="I103" s="176"/>
      <c r="J103" s="97"/>
      <c r="L103" s="29"/>
      <c r="M103" s="16"/>
      <c r="O103" s="224" t="s">
        <v>84</v>
      </c>
      <c r="P103" s="225"/>
      <c r="Q103" s="225"/>
      <c r="R103" s="225"/>
      <c r="S103" s="226"/>
    </row>
    <row r="104" spans="3:19" ht="10.5">
      <c r="C104" s="7"/>
      <c r="D104" s="29"/>
      <c r="F104" s="21">
        <f t="shared" si="2"/>
        <v>0</v>
      </c>
      <c r="G104" s="174" t="s">
        <v>28</v>
      </c>
      <c r="H104" s="175"/>
      <c r="I104" s="176"/>
      <c r="J104" s="97"/>
      <c r="L104" s="29"/>
      <c r="M104" s="16"/>
      <c r="O104" s="227"/>
      <c r="P104" s="228"/>
      <c r="Q104" s="228"/>
      <c r="R104" s="228"/>
      <c r="S104" s="229"/>
    </row>
    <row r="105" spans="3:19" ht="10.5">
      <c r="C105" s="7"/>
      <c r="D105" s="27"/>
      <c r="F105" s="21">
        <f t="shared" si="2"/>
        <v>0</v>
      </c>
      <c r="G105" s="174" t="s">
        <v>28</v>
      </c>
      <c r="H105" s="175"/>
      <c r="I105" s="176"/>
      <c r="J105" s="97"/>
      <c r="L105" s="27"/>
      <c r="M105" s="16"/>
      <c r="O105" s="230"/>
      <c r="P105" s="231"/>
      <c r="Q105" s="231"/>
      <c r="R105" s="231"/>
      <c r="S105" s="232"/>
    </row>
    <row r="106" spans="3:15" ht="10.5">
      <c r="C106" s="7"/>
      <c r="G106" s="175"/>
      <c r="H106" s="175"/>
      <c r="I106" s="175"/>
      <c r="M106" s="16"/>
      <c r="O106" s="20"/>
    </row>
    <row r="107" spans="2:15" ht="10.5" customHeight="1">
      <c r="B107" s="30" t="s">
        <v>30</v>
      </c>
      <c r="C107" s="7"/>
      <c r="D107" s="181" t="s">
        <v>90</v>
      </c>
      <c r="E107" s="181"/>
      <c r="F107" s="181"/>
      <c r="G107" s="181"/>
      <c r="H107" s="181"/>
      <c r="I107" s="181"/>
      <c r="J107" s="181"/>
      <c r="K107" s="181"/>
      <c r="L107" s="181"/>
      <c r="M107" s="16"/>
      <c r="O107" s="20"/>
    </row>
    <row r="108" spans="3:15" ht="10.5" customHeight="1">
      <c r="C108" s="7"/>
      <c r="D108" s="181"/>
      <c r="E108" s="181"/>
      <c r="F108" s="181"/>
      <c r="G108" s="181"/>
      <c r="H108" s="181"/>
      <c r="I108" s="181"/>
      <c r="J108" s="181"/>
      <c r="K108" s="181"/>
      <c r="L108" s="181"/>
      <c r="M108" s="16"/>
      <c r="O108" s="20"/>
    </row>
    <row r="109" spans="3:15" ht="10.5" customHeight="1">
      <c r="C109" s="7"/>
      <c r="D109" s="181"/>
      <c r="E109" s="181"/>
      <c r="F109" s="181"/>
      <c r="G109" s="181"/>
      <c r="H109" s="181"/>
      <c r="I109" s="181"/>
      <c r="J109" s="181"/>
      <c r="K109" s="181"/>
      <c r="L109" s="181"/>
      <c r="M109" s="16"/>
      <c r="O109" s="20"/>
    </row>
    <row r="110" spans="3:15" ht="10.5" customHeight="1">
      <c r="C110" s="7"/>
      <c r="D110" s="181"/>
      <c r="E110" s="181"/>
      <c r="F110" s="181"/>
      <c r="G110" s="181"/>
      <c r="H110" s="181"/>
      <c r="I110" s="181"/>
      <c r="J110" s="181"/>
      <c r="K110" s="181"/>
      <c r="L110" s="181"/>
      <c r="M110" s="16"/>
      <c r="O110" s="20"/>
    </row>
    <row r="111" spans="3:19" ht="10.5" customHeight="1">
      <c r="C111" s="7"/>
      <c r="D111" s="181"/>
      <c r="E111" s="181"/>
      <c r="F111" s="181"/>
      <c r="G111" s="181"/>
      <c r="H111" s="181"/>
      <c r="I111" s="181"/>
      <c r="J111" s="181"/>
      <c r="K111" s="181"/>
      <c r="L111" s="181"/>
      <c r="M111" s="16"/>
      <c r="O111" s="224" t="s">
        <v>99</v>
      </c>
      <c r="P111" s="212"/>
      <c r="Q111" s="212"/>
      <c r="R111" s="212"/>
      <c r="S111" s="213"/>
    </row>
    <row r="112" spans="3:19" ht="10.5" customHeight="1">
      <c r="C112" s="7"/>
      <c r="D112" s="181"/>
      <c r="E112" s="181"/>
      <c r="F112" s="181"/>
      <c r="G112" s="181"/>
      <c r="H112" s="181"/>
      <c r="I112" s="181"/>
      <c r="J112" s="181"/>
      <c r="K112" s="181"/>
      <c r="L112" s="181"/>
      <c r="M112" s="16"/>
      <c r="O112" s="214"/>
      <c r="P112" s="241"/>
      <c r="Q112" s="241"/>
      <c r="R112" s="241"/>
      <c r="S112" s="216"/>
    </row>
    <row r="113" spans="3:19" ht="10.5" customHeight="1">
      <c r="C113" s="7"/>
      <c r="D113" s="181"/>
      <c r="E113" s="181"/>
      <c r="F113" s="181"/>
      <c r="G113" s="181"/>
      <c r="H113" s="181"/>
      <c r="I113" s="181"/>
      <c r="J113" s="181"/>
      <c r="K113" s="181"/>
      <c r="L113" s="181"/>
      <c r="M113" s="16"/>
      <c r="O113" s="214"/>
      <c r="P113" s="241"/>
      <c r="Q113" s="241"/>
      <c r="R113" s="241"/>
      <c r="S113" s="216"/>
    </row>
    <row r="114" spans="3:19" ht="10.5">
      <c r="C114" s="7"/>
      <c r="D114" s="181"/>
      <c r="E114" s="181"/>
      <c r="F114" s="181"/>
      <c r="G114" s="181"/>
      <c r="H114" s="181"/>
      <c r="I114" s="181"/>
      <c r="J114" s="181"/>
      <c r="K114" s="181"/>
      <c r="L114" s="181"/>
      <c r="M114" s="16"/>
      <c r="O114" s="214"/>
      <c r="P114" s="241"/>
      <c r="Q114" s="241"/>
      <c r="R114" s="241"/>
      <c r="S114" s="216"/>
    </row>
    <row r="115" spans="3:19" ht="10.5">
      <c r="C115" s="7"/>
      <c r="D115" s="181"/>
      <c r="E115" s="181"/>
      <c r="F115" s="181"/>
      <c r="G115" s="181"/>
      <c r="H115" s="181"/>
      <c r="I115" s="181"/>
      <c r="J115" s="181"/>
      <c r="K115" s="181"/>
      <c r="L115" s="181"/>
      <c r="M115" s="16"/>
      <c r="O115" s="214"/>
      <c r="P115" s="241"/>
      <c r="Q115" s="241"/>
      <c r="R115" s="241"/>
      <c r="S115" s="216"/>
    </row>
    <row r="116" spans="3:19" ht="10.5">
      <c r="C116" s="7"/>
      <c r="D116" s="181"/>
      <c r="E116" s="181"/>
      <c r="F116" s="181"/>
      <c r="G116" s="181"/>
      <c r="H116" s="181"/>
      <c r="I116" s="181"/>
      <c r="J116" s="181"/>
      <c r="K116" s="181"/>
      <c r="L116" s="181"/>
      <c r="M116" s="16"/>
      <c r="O116" s="217"/>
      <c r="P116" s="218"/>
      <c r="Q116" s="218"/>
      <c r="R116" s="218"/>
      <c r="S116" s="219"/>
    </row>
    <row r="117" spans="3:15" ht="10.5">
      <c r="C117" s="7"/>
      <c r="D117" s="181" t="str">
        <f>CONCATENATE("When you head over to the January sheet (or whatever month you're starting with), look for the red 'comments' triangle in cell B3 (the cell underneath '",Jan!B3,"')—it'll explain the next step.")</f>
        <v>When you head over to the January sheet (or whatever month you're starting with), look for the red 'comments' triangle in cell B3 (the cell underneath 'housecare')—it'll explain the next step.</v>
      </c>
      <c r="E117" s="181"/>
      <c r="F117" s="181"/>
      <c r="G117" s="181"/>
      <c r="H117" s="181"/>
      <c r="I117" s="181"/>
      <c r="J117" s="181"/>
      <c r="K117" s="181"/>
      <c r="L117" s="181"/>
      <c r="M117" s="16"/>
      <c r="O117" s="20"/>
    </row>
    <row r="118" spans="3:15" ht="10.5">
      <c r="C118" s="7"/>
      <c r="D118" s="181"/>
      <c r="E118" s="181"/>
      <c r="F118" s="181"/>
      <c r="G118" s="181"/>
      <c r="H118" s="181"/>
      <c r="I118" s="181"/>
      <c r="J118" s="181"/>
      <c r="K118" s="181"/>
      <c r="L118" s="181"/>
      <c r="M118" s="16"/>
      <c r="O118" s="20"/>
    </row>
    <row r="119" spans="3:15" ht="10.5" customHeight="1">
      <c r="C119" s="7"/>
      <c r="D119" s="181"/>
      <c r="E119" s="181"/>
      <c r="F119" s="181"/>
      <c r="G119" s="181"/>
      <c r="H119" s="181"/>
      <c r="I119" s="181"/>
      <c r="J119" s="181"/>
      <c r="K119" s="181"/>
      <c r="L119" s="181"/>
      <c r="M119" s="16"/>
      <c r="O119" s="20"/>
    </row>
    <row r="120" spans="3:19" ht="10.5" customHeight="1">
      <c r="C120" s="7"/>
      <c r="D120" s="31"/>
      <c r="E120" s="31"/>
      <c r="F120" s="31"/>
      <c r="G120" s="31"/>
      <c r="H120" s="31"/>
      <c r="I120" s="31"/>
      <c r="J120" s="31"/>
      <c r="K120" s="31"/>
      <c r="L120" s="31"/>
      <c r="M120" s="16"/>
      <c r="O120" s="20"/>
      <c r="Q120" s="211" t="s">
        <v>121</v>
      </c>
      <c r="R120" s="212"/>
      <c r="S120" s="213"/>
    </row>
    <row r="121" spans="2:19" ht="10.5" customHeight="1">
      <c r="B121" s="30" t="s">
        <v>38</v>
      </c>
      <c r="C121" s="7"/>
      <c r="D121" s="181" t="s">
        <v>106</v>
      </c>
      <c r="E121" s="181"/>
      <c r="F121" s="181"/>
      <c r="G121" s="181"/>
      <c r="H121" s="181"/>
      <c r="I121" s="181"/>
      <c r="J121" s="181"/>
      <c r="K121" s="181"/>
      <c r="L121" s="181"/>
      <c r="M121" s="16"/>
      <c r="O121" s="20"/>
      <c r="Q121" s="214"/>
      <c r="R121" s="215"/>
      <c r="S121" s="216"/>
    </row>
    <row r="122" spans="3:19" ht="10.5" customHeight="1">
      <c r="C122" s="7"/>
      <c r="D122" s="181"/>
      <c r="E122" s="181"/>
      <c r="F122" s="181"/>
      <c r="G122" s="181"/>
      <c r="H122" s="181"/>
      <c r="I122" s="181"/>
      <c r="J122" s="181"/>
      <c r="K122" s="181"/>
      <c r="L122" s="181"/>
      <c r="M122" s="16"/>
      <c r="O122" s="20"/>
      <c r="Q122" s="214"/>
      <c r="R122" s="215"/>
      <c r="S122" s="216"/>
    </row>
    <row r="123" spans="3:19" ht="10.5" customHeight="1">
      <c r="C123" s="7"/>
      <c r="D123" s="181"/>
      <c r="E123" s="181"/>
      <c r="F123" s="181"/>
      <c r="G123" s="181"/>
      <c r="H123" s="181"/>
      <c r="I123" s="181"/>
      <c r="J123" s="181"/>
      <c r="K123" s="181"/>
      <c r="L123" s="181"/>
      <c r="M123" s="16"/>
      <c r="O123" s="20"/>
      <c r="Q123" s="214"/>
      <c r="R123" s="215"/>
      <c r="S123" s="216"/>
    </row>
    <row r="124" spans="3:19" ht="10.5" customHeight="1">
      <c r="C124" s="7"/>
      <c r="D124" s="181"/>
      <c r="E124" s="181"/>
      <c r="F124" s="181"/>
      <c r="G124" s="181"/>
      <c r="H124" s="181"/>
      <c r="I124" s="181"/>
      <c r="J124" s="181"/>
      <c r="K124" s="181"/>
      <c r="L124" s="181"/>
      <c r="M124" s="16"/>
      <c r="O124" s="20"/>
      <c r="Q124" s="214"/>
      <c r="R124" s="215"/>
      <c r="S124" s="216"/>
    </row>
    <row r="125" spans="3:19" ht="10.5" customHeight="1">
      <c r="C125" s="7"/>
      <c r="D125" s="31"/>
      <c r="E125" s="31"/>
      <c r="F125" s="31"/>
      <c r="G125" s="31"/>
      <c r="H125" s="31"/>
      <c r="I125" s="31"/>
      <c r="J125" s="31"/>
      <c r="K125" s="31"/>
      <c r="L125" s="31"/>
      <c r="M125" s="16"/>
      <c r="O125" s="20"/>
      <c r="Q125" s="217"/>
      <c r="R125" s="218"/>
      <c r="S125" s="219"/>
    </row>
    <row r="126" spans="2:15" ht="10.5" customHeight="1">
      <c r="B126" s="30" t="s">
        <v>95</v>
      </c>
      <c r="C126" s="7"/>
      <c r="D126" s="181" t="s">
        <v>128</v>
      </c>
      <c r="E126" s="181"/>
      <c r="F126" s="181"/>
      <c r="G126" s="181"/>
      <c r="H126" s="181"/>
      <c r="I126" s="181"/>
      <c r="J126" s="181"/>
      <c r="K126" s="181"/>
      <c r="L126" s="181"/>
      <c r="M126" s="16"/>
      <c r="O126" s="20"/>
    </row>
    <row r="127" spans="3:19" ht="10.5" customHeight="1">
      <c r="C127" s="7"/>
      <c r="D127" s="181"/>
      <c r="E127" s="181"/>
      <c r="F127" s="181"/>
      <c r="G127" s="181"/>
      <c r="H127" s="181"/>
      <c r="I127" s="181"/>
      <c r="J127" s="181"/>
      <c r="K127" s="181"/>
      <c r="L127" s="181"/>
      <c r="M127" s="16"/>
      <c r="O127" s="20"/>
      <c r="Q127" s="163" t="s">
        <v>119</v>
      </c>
      <c r="R127" s="30"/>
      <c r="S127" s="164" t="s">
        <v>120</v>
      </c>
    </row>
    <row r="128" spans="3:19" ht="10.5" customHeight="1">
      <c r="C128" s="7"/>
      <c r="D128" s="181"/>
      <c r="E128" s="181"/>
      <c r="F128" s="181"/>
      <c r="G128" s="181"/>
      <c r="H128" s="181"/>
      <c r="I128" s="181"/>
      <c r="J128" s="181"/>
      <c r="K128" s="181"/>
      <c r="L128" s="181"/>
      <c r="M128" s="16"/>
      <c r="O128" s="20"/>
      <c r="Q128" s="159" t="s">
        <v>108</v>
      </c>
      <c r="R128" s="161"/>
      <c r="S128" s="160">
        <v>2009</v>
      </c>
    </row>
    <row r="129" spans="3:19" ht="10.5" customHeight="1">
      <c r="C129" s="7"/>
      <c r="D129" s="181"/>
      <c r="E129" s="181"/>
      <c r="F129" s="181"/>
      <c r="G129" s="181"/>
      <c r="H129" s="181"/>
      <c r="I129" s="181"/>
      <c r="J129" s="181"/>
      <c r="K129" s="181"/>
      <c r="L129" s="181"/>
      <c r="M129" s="16"/>
      <c r="O129" s="73"/>
      <c r="Q129" s="159" t="s">
        <v>109</v>
      </c>
      <c r="R129" s="161"/>
      <c r="S129" s="160">
        <v>2009</v>
      </c>
    </row>
    <row r="130" spans="3:19" ht="10.5" customHeight="1">
      <c r="C130" s="7"/>
      <c r="D130" s="181"/>
      <c r="E130" s="181"/>
      <c r="F130" s="181"/>
      <c r="G130" s="181"/>
      <c r="H130" s="181"/>
      <c r="I130" s="181"/>
      <c r="J130" s="181"/>
      <c r="K130" s="181"/>
      <c r="L130" s="181"/>
      <c r="M130" s="16"/>
      <c r="Q130" s="159" t="s">
        <v>110</v>
      </c>
      <c r="R130" s="161"/>
      <c r="S130" s="160">
        <v>2009</v>
      </c>
    </row>
    <row r="131" spans="3:19" ht="10.5">
      <c r="C131" s="7"/>
      <c r="D131" s="181"/>
      <c r="E131" s="181"/>
      <c r="F131" s="181"/>
      <c r="G131" s="181"/>
      <c r="H131" s="181"/>
      <c r="I131" s="181"/>
      <c r="J131" s="181"/>
      <c r="K131" s="181"/>
      <c r="L131" s="181"/>
      <c r="M131" s="16"/>
      <c r="O131" s="3"/>
      <c r="Q131" s="159" t="s">
        <v>111</v>
      </c>
      <c r="R131" s="161"/>
      <c r="S131" s="160">
        <v>2009</v>
      </c>
    </row>
    <row r="132" spans="3:19" ht="10.5">
      <c r="C132" s="7"/>
      <c r="D132" s="181"/>
      <c r="E132" s="181"/>
      <c r="F132" s="181"/>
      <c r="G132" s="181"/>
      <c r="H132" s="181"/>
      <c r="I132" s="181"/>
      <c r="J132" s="181"/>
      <c r="K132" s="181"/>
      <c r="L132" s="181"/>
      <c r="M132" s="16"/>
      <c r="O132" s="20"/>
      <c r="Q132" s="159" t="s">
        <v>10</v>
      </c>
      <c r="R132" s="161"/>
      <c r="S132" s="160">
        <v>2009</v>
      </c>
    </row>
    <row r="133" spans="3:19" ht="10.5">
      <c r="C133" s="7"/>
      <c r="D133" s="181"/>
      <c r="E133" s="181"/>
      <c r="F133" s="181"/>
      <c r="G133" s="181"/>
      <c r="H133" s="181"/>
      <c r="I133" s="181"/>
      <c r="J133" s="181"/>
      <c r="K133" s="181"/>
      <c r="L133" s="181"/>
      <c r="M133" s="16"/>
      <c r="O133" s="20"/>
      <c r="Q133" s="159" t="s">
        <v>112</v>
      </c>
      <c r="R133" s="161"/>
      <c r="S133" s="160">
        <v>2009</v>
      </c>
    </row>
    <row r="134" spans="3:19" ht="10.5">
      <c r="C134" s="7"/>
      <c r="D134" s="181"/>
      <c r="E134" s="181"/>
      <c r="F134" s="181"/>
      <c r="G134" s="181"/>
      <c r="H134" s="181"/>
      <c r="I134" s="181"/>
      <c r="J134" s="181"/>
      <c r="K134" s="181"/>
      <c r="L134" s="181"/>
      <c r="M134" s="16"/>
      <c r="O134" s="20"/>
      <c r="Q134" s="159" t="s">
        <v>113</v>
      </c>
      <c r="R134" s="161"/>
      <c r="S134" s="160">
        <v>2009</v>
      </c>
    </row>
    <row r="135" spans="3:19" ht="10.5">
      <c r="C135" s="7"/>
      <c r="D135" s="181"/>
      <c r="E135" s="181"/>
      <c r="F135" s="181"/>
      <c r="G135" s="181"/>
      <c r="H135" s="181"/>
      <c r="I135" s="181"/>
      <c r="J135" s="181"/>
      <c r="K135" s="181"/>
      <c r="L135" s="181"/>
      <c r="M135" s="16"/>
      <c r="O135" s="20"/>
      <c r="Q135" s="159" t="s">
        <v>114</v>
      </c>
      <c r="R135" s="161"/>
      <c r="S135" s="160">
        <v>2009</v>
      </c>
    </row>
    <row r="136" spans="3:19" ht="10.5">
      <c r="C136" s="7"/>
      <c r="D136" s="181"/>
      <c r="E136" s="181"/>
      <c r="F136" s="181"/>
      <c r="G136" s="181"/>
      <c r="H136" s="181"/>
      <c r="I136" s="181"/>
      <c r="J136" s="181"/>
      <c r="K136" s="181"/>
      <c r="L136" s="181"/>
      <c r="M136" s="16"/>
      <c r="O136" s="20"/>
      <c r="Q136" s="159" t="s">
        <v>115</v>
      </c>
      <c r="R136" s="161"/>
      <c r="S136" s="160">
        <v>2009</v>
      </c>
    </row>
    <row r="137" spans="3:19" ht="10.5">
      <c r="C137" s="7"/>
      <c r="D137" s="181"/>
      <c r="E137" s="181"/>
      <c r="F137" s="181"/>
      <c r="G137" s="181"/>
      <c r="H137" s="181"/>
      <c r="I137" s="181"/>
      <c r="J137" s="181"/>
      <c r="K137" s="181"/>
      <c r="L137" s="181"/>
      <c r="M137" s="16"/>
      <c r="O137" s="20"/>
      <c r="Q137" s="159" t="s">
        <v>116</v>
      </c>
      <c r="R137" s="161"/>
      <c r="S137" s="160">
        <v>2009</v>
      </c>
    </row>
    <row r="138" spans="3:19" ht="10.5">
      <c r="C138" s="7"/>
      <c r="D138" s="181"/>
      <c r="E138" s="181"/>
      <c r="F138" s="181"/>
      <c r="G138" s="181"/>
      <c r="H138" s="181"/>
      <c r="I138" s="181"/>
      <c r="J138" s="181"/>
      <c r="K138" s="181"/>
      <c r="L138" s="181"/>
      <c r="M138" s="16"/>
      <c r="O138" s="20"/>
      <c r="Q138" s="159" t="s">
        <v>117</v>
      </c>
      <c r="R138" s="161"/>
      <c r="S138" s="160">
        <v>2009</v>
      </c>
    </row>
    <row r="139" spans="3:19" ht="10.5">
      <c r="C139" s="7"/>
      <c r="D139" s="181"/>
      <c r="E139" s="181"/>
      <c r="F139" s="181"/>
      <c r="G139" s="181"/>
      <c r="H139" s="181"/>
      <c r="I139" s="181"/>
      <c r="J139" s="181"/>
      <c r="K139" s="181"/>
      <c r="L139" s="181"/>
      <c r="M139" s="16"/>
      <c r="O139" s="20"/>
      <c r="Q139" s="159" t="s">
        <v>118</v>
      </c>
      <c r="R139" s="161"/>
      <c r="S139" s="160">
        <v>2009</v>
      </c>
    </row>
    <row r="140" spans="3:15" ht="12.75">
      <c r="C140" s="7"/>
      <c r="D140" s="177"/>
      <c r="E140" s="177"/>
      <c r="F140" s="177"/>
      <c r="G140" s="177"/>
      <c r="H140" s="177"/>
      <c r="I140" s="158"/>
      <c r="J140" s="158"/>
      <c r="K140" s="158"/>
      <c r="L140" s="158"/>
      <c r="M140" s="16"/>
      <c r="O140" s="20"/>
    </row>
    <row r="141" spans="2:15" ht="12.75" customHeight="1">
      <c r="B141" s="30" t="s">
        <v>127</v>
      </c>
      <c r="C141" s="7"/>
      <c r="D141" s="178" t="s">
        <v>124</v>
      </c>
      <c r="E141" s="179"/>
      <c r="F141" s="179"/>
      <c r="G141" s="179"/>
      <c r="H141" s="179"/>
      <c r="I141" s="179"/>
      <c r="J141" s="179"/>
      <c r="K141" s="179"/>
      <c r="L141" s="180"/>
      <c r="M141" s="16"/>
      <c r="O141" s="20"/>
    </row>
    <row r="142" spans="3:15" ht="12.75" customHeight="1">
      <c r="C142" s="7"/>
      <c r="D142" s="168" t="s">
        <v>126</v>
      </c>
      <c r="E142" s="169"/>
      <c r="F142" s="169"/>
      <c r="G142" s="169"/>
      <c r="H142" s="169"/>
      <c r="I142" s="169"/>
      <c r="J142" s="169"/>
      <c r="K142" s="169"/>
      <c r="L142" s="170"/>
      <c r="M142" s="16"/>
      <c r="O142" s="20"/>
    </row>
    <row r="143" spans="3:15" ht="12.75" customHeight="1">
      <c r="C143" s="7"/>
      <c r="D143" s="171" t="s">
        <v>125</v>
      </c>
      <c r="E143" s="172"/>
      <c r="F143" s="172"/>
      <c r="G143" s="172"/>
      <c r="H143" s="172"/>
      <c r="I143" s="172"/>
      <c r="J143" s="172"/>
      <c r="K143" s="172"/>
      <c r="L143" s="173"/>
      <c r="M143" s="16"/>
      <c r="O143" s="20"/>
    </row>
    <row r="144" spans="3:15" ht="10.5">
      <c r="C144" s="150"/>
      <c r="D144" s="149"/>
      <c r="E144" s="149"/>
      <c r="F144" s="149"/>
      <c r="G144" s="149"/>
      <c r="H144" s="149"/>
      <c r="I144" s="149"/>
      <c r="J144" s="149"/>
      <c r="K144" s="149"/>
      <c r="L144" s="149"/>
      <c r="M144" s="151"/>
      <c r="O144" s="20"/>
    </row>
    <row r="145" ht="10.5">
      <c r="O145" s="20"/>
    </row>
  </sheetData>
  <sheetProtection/>
  <mergeCells count="64">
    <mergeCell ref="O4:S5"/>
    <mergeCell ref="O6:S6"/>
    <mergeCell ref="O17:S20"/>
    <mergeCell ref="O23:Q27"/>
    <mergeCell ref="O111:S116"/>
    <mergeCell ref="O103:S105"/>
    <mergeCell ref="S91:S101"/>
    <mergeCell ref="O7:S13"/>
    <mergeCell ref="E39:L45"/>
    <mergeCell ref="E22:L27"/>
    <mergeCell ref="E29:L37"/>
    <mergeCell ref="G74:I74"/>
    <mergeCell ref="G75:I75"/>
    <mergeCell ref="Q120:S125"/>
    <mergeCell ref="G92:I92"/>
    <mergeCell ref="G86:I86"/>
    <mergeCell ref="G87:I87"/>
    <mergeCell ref="C4:M4"/>
    <mergeCell ref="D6:L8"/>
    <mergeCell ref="C5:M5"/>
    <mergeCell ref="D17:L20"/>
    <mergeCell ref="C10:M10"/>
    <mergeCell ref="G76:I76"/>
    <mergeCell ref="D47:L57"/>
    <mergeCell ref="G106:I106"/>
    <mergeCell ref="G104:I104"/>
    <mergeCell ref="G80:I80"/>
    <mergeCell ref="G81:I81"/>
    <mergeCell ref="G97:I97"/>
    <mergeCell ref="G82:I82"/>
    <mergeCell ref="G95:I95"/>
    <mergeCell ref="G90:I90"/>
    <mergeCell ref="G88:I88"/>
    <mergeCell ref="G89:I89"/>
    <mergeCell ref="D11:L16"/>
    <mergeCell ref="G84:I84"/>
    <mergeCell ref="G85:I85"/>
    <mergeCell ref="D59:L69"/>
    <mergeCell ref="G79:I79"/>
    <mergeCell ref="G71:I71"/>
    <mergeCell ref="G72:I72"/>
    <mergeCell ref="G73:I73"/>
    <mergeCell ref="G78:I78"/>
    <mergeCell ref="G77:I77"/>
    <mergeCell ref="D126:L139"/>
    <mergeCell ref="D121:L124"/>
    <mergeCell ref="D117:L119"/>
    <mergeCell ref="G93:I93"/>
    <mergeCell ref="G94:I94"/>
    <mergeCell ref="G99:I99"/>
    <mergeCell ref="G96:I96"/>
    <mergeCell ref="G101:I101"/>
    <mergeCell ref="G102:I102"/>
    <mergeCell ref="G103:I103"/>
    <mergeCell ref="D142:L142"/>
    <mergeCell ref="D143:L143"/>
    <mergeCell ref="G98:I98"/>
    <mergeCell ref="G83:I83"/>
    <mergeCell ref="D140:H140"/>
    <mergeCell ref="D141:L141"/>
    <mergeCell ref="D107:L116"/>
    <mergeCell ref="G105:I105"/>
    <mergeCell ref="G100:I100"/>
    <mergeCell ref="G91:I91"/>
  </mergeCells>
  <conditionalFormatting sqref="F72:F81 F84:F93 F96:F105">
    <cfRule type="cellIs" priority="1" dxfId="319" operator="equal" stopIfTrue="1">
      <formula>0</formula>
    </cfRule>
  </conditionalFormatting>
  <hyperlinks>
    <hyperlink ref="O7:S13" r:id="rId1" display="PearBudget started as a spreadsheet (the one you're looking at now). After it had been downloaded over 100,000 times, we turned it into a really simple web-based application, which you can try at www.pearbudget.com. It's completely free to try it out — yo"/>
    <hyperlink ref="D142:L142" r:id="rId2" display="Get a free trial for 30 days at www.pearbudget.com!"/>
  </hyperlinks>
  <printOptions/>
  <pageMargins left="0.75" right="0.75" top="1" bottom="1" header="0.5" footer="0.5"/>
  <pageSetup horizontalDpi="300" verticalDpi="300" orientation="portrait" r:id="rId6"/>
  <drawing r:id="rId5"/>
  <legacyDrawing r:id="rId4"/>
</worksheet>
</file>

<file path=xl/worksheets/sheet10.xml><?xml version="1.0" encoding="utf-8"?>
<worksheet xmlns="http://schemas.openxmlformats.org/spreadsheetml/2006/main" xmlns:r="http://schemas.openxmlformats.org/officeDocument/2006/relationships">
  <dimension ref="A1:N83"/>
  <sheetViews>
    <sheetView showGridLines="0" zoomScalePageLayoutView="0" workbookViewId="0" topLeftCell="A1">
      <selection activeCell="B4" sqref="B4"/>
    </sheetView>
  </sheetViews>
  <sheetFormatPr defaultColWidth="9.28125" defaultRowHeight="12.75"/>
  <cols>
    <col min="1" max="14" width="12.140625" style="75" customWidth="1"/>
    <col min="15" max="16384" width="9.28125" style="75" customWidth="1"/>
  </cols>
  <sheetData>
    <row r="1" spans="1:14" ht="10.5" customHeight="1">
      <c r="A1" s="277" t="s">
        <v>75</v>
      </c>
      <c r="B1" s="278"/>
      <c r="C1" s="278"/>
      <c r="D1" s="278"/>
      <c r="E1" s="278"/>
      <c r="F1" s="278"/>
      <c r="G1" s="278"/>
      <c r="H1" s="278"/>
      <c r="I1" s="278"/>
      <c r="J1" s="278"/>
      <c r="K1" s="278"/>
      <c r="L1" s="132"/>
      <c r="M1" s="121"/>
      <c r="N1" s="122"/>
    </row>
    <row r="2" spans="1:14" ht="10.5" customHeight="1" thickBot="1">
      <c r="A2" s="280" t="s">
        <v>79</v>
      </c>
      <c r="B2" s="281"/>
      <c r="C2" s="281"/>
      <c r="D2" s="281"/>
      <c r="E2" s="281"/>
      <c r="F2" s="281"/>
      <c r="G2" s="281"/>
      <c r="H2" s="281"/>
      <c r="I2" s="281"/>
      <c r="J2" s="281"/>
      <c r="K2" s="281"/>
      <c r="L2" s="133"/>
      <c r="M2" s="123"/>
      <c r="N2" s="123"/>
    </row>
    <row r="3" spans="1:14" s="39" customFormat="1" ht="10.5" customHeight="1">
      <c r="A3" s="114">
        <f>DATE('Start Here'!S129,9,1)</f>
        <v>40057</v>
      </c>
      <c r="B3" s="37" t="str">
        <f>'Start Here'!O40</f>
        <v>housecare</v>
      </c>
      <c r="C3" s="37" t="str">
        <f>'Start Here'!O41</f>
        <v>groceries</v>
      </c>
      <c r="D3" s="37" t="str">
        <f>'Start Here'!O42</f>
        <v>dining out</v>
      </c>
      <c r="E3" s="37" t="str">
        <f>'Start Here'!O43</f>
        <v>car gas</v>
      </c>
      <c r="F3" s="37" t="str">
        <f>'Start Here'!O44</f>
        <v>haircuts</v>
      </c>
      <c r="G3" s="37" t="str">
        <f>'Start Here'!O45</f>
        <v>misc.</v>
      </c>
      <c r="H3" s="37">
        <f>'Start Here'!O46</f>
        <v>0</v>
      </c>
      <c r="I3" s="37">
        <f>'Start Here'!O47</f>
        <v>0</v>
      </c>
      <c r="J3" s="37">
        <f>'Start Here'!O48</f>
        <v>0</v>
      </c>
      <c r="K3" s="37">
        <f>'Start Here'!O49</f>
        <v>0</v>
      </c>
      <c r="L3" s="134" t="s">
        <v>5</v>
      </c>
      <c r="M3" s="125" t="s">
        <v>3</v>
      </c>
      <c r="N3" s="38" t="s">
        <v>4</v>
      </c>
    </row>
    <row r="4" spans="1:14" ht="10.5" customHeight="1">
      <c r="A4" s="118">
        <v>1</v>
      </c>
      <c r="B4" s="76">
        <f>IF(B3=0,"This","")</f>
      </c>
      <c r="C4" s="76">
        <f aca="true" t="shared" si="0" ref="C4:K4">IF(C3=0,"This","")</f>
      </c>
      <c r="D4" s="76">
        <f t="shared" si="0"/>
      </c>
      <c r="E4" s="76">
        <f t="shared" si="0"/>
      </c>
      <c r="F4" s="76">
        <f t="shared" si="0"/>
      </c>
      <c r="G4" s="76">
        <f t="shared" si="0"/>
      </c>
      <c r="H4" s="76" t="str">
        <f t="shared" si="0"/>
        <v>This</v>
      </c>
      <c r="I4" s="76" t="str">
        <f t="shared" si="0"/>
        <v>This</v>
      </c>
      <c r="J4" s="76" t="str">
        <f t="shared" si="0"/>
        <v>This</v>
      </c>
      <c r="K4" s="76" t="str">
        <f t="shared" si="0"/>
        <v>This</v>
      </c>
      <c r="L4" s="77">
        <f aca="true" t="shared" si="1" ref="L4:L34">SUM(B4:K4)</f>
        <v>0</v>
      </c>
      <c r="M4" s="126"/>
      <c r="N4" s="77">
        <f>M4-L4-'Start Here'!O77-'Start Here'!O89</f>
        <v>-1844.5</v>
      </c>
    </row>
    <row r="5" spans="1:14" ht="10.5" customHeight="1">
      <c r="A5" s="118">
        <f aca="true" t="shared" si="2" ref="A5:A34">A4+1</f>
        <v>2</v>
      </c>
      <c r="B5" s="76">
        <f>IF(B3=0,"column","")</f>
      </c>
      <c r="C5" s="76">
        <f aca="true" t="shared" si="3" ref="C5:H5">IF(C3=0,"column","")</f>
      </c>
      <c r="D5" s="76">
        <f t="shared" si="3"/>
      </c>
      <c r="E5" s="76">
        <f t="shared" si="3"/>
      </c>
      <c r="F5" s="76">
        <f t="shared" si="3"/>
      </c>
      <c r="G5" s="76">
        <f t="shared" si="3"/>
      </c>
      <c r="H5" s="76" t="str">
        <f t="shared" si="3"/>
        <v>column</v>
      </c>
      <c r="I5" s="76" t="str">
        <f>IF(I3=0,"column","")</f>
        <v>column</v>
      </c>
      <c r="J5" s="76" t="str">
        <f>IF(J3=0,"column","")</f>
        <v>column</v>
      </c>
      <c r="K5" s="76" t="str">
        <f>IF(K3=0,"column","")</f>
        <v>column</v>
      </c>
      <c r="L5" s="77">
        <f t="shared" si="1"/>
        <v>0</v>
      </c>
      <c r="M5" s="126"/>
      <c r="N5" s="77">
        <f aca="true" t="shared" si="4" ref="N5:N34">N4+M5-L5</f>
        <v>-1844.5</v>
      </c>
    </row>
    <row r="6" spans="1:14" ht="10.5" customHeight="1">
      <c r="A6" s="118">
        <f t="shared" si="2"/>
        <v>3</v>
      </c>
      <c r="B6" s="76">
        <f>IF(B3=0,"stays","")</f>
      </c>
      <c r="C6" s="76">
        <f aca="true" t="shared" si="5" ref="C6:H6">IF(C3=0,"stays","")</f>
      </c>
      <c r="D6" s="76">
        <f t="shared" si="5"/>
      </c>
      <c r="E6" s="76">
        <f t="shared" si="5"/>
      </c>
      <c r="F6" s="76">
        <f t="shared" si="5"/>
      </c>
      <c r="G6" s="76">
        <f t="shared" si="5"/>
      </c>
      <c r="H6" s="76" t="str">
        <f t="shared" si="5"/>
        <v>stays</v>
      </c>
      <c r="I6" s="76" t="str">
        <f>IF(I3=0,"stays","")</f>
        <v>stays</v>
      </c>
      <c r="J6" s="76" t="str">
        <f>IF(J3=0,"stays","")</f>
        <v>stays</v>
      </c>
      <c r="K6" s="76" t="str">
        <f>IF(K3=0,"stays","")</f>
        <v>stays</v>
      </c>
      <c r="L6" s="77">
        <f t="shared" si="1"/>
        <v>0</v>
      </c>
      <c r="M6" s="126"/>
      <c r="N6" s="77">
        <f t="shared" si="4"/>
        <v>-1844.5</v>
      </c>
    </row>
    <row r="7" spans="1:14" ht="10.5" customHeight="1">
      <c r="A7" s="118">
        <f t="shared" si="2"/>
        <v>4</v>
      </c>
      <c r="B7" s="76">
        <f>IF(B3=0,"blank.","")</f>
      </c>
      <c r="C7" s="76">
        <f aca="true" t="shared" si="6" ref="C7:H7">IF(C3=0,"blank.","")</f>
      </c>
      <c r="D7" s="76">
        <f t="shared" si="6"/>
      </c>
      <c r="E7" s="76">
        <f t="shared" si="6"/>
      </c>
      <c r="F7" s="76">
        <f t="shared" si="6"/>
      </c>
      <c r="G7" s="76">
        <f t="shared" si="6"/>
      </c>
      <c r="H7" s="76" t="str">
        <f t="shared" si="6"/>
        <v>blank.</v>
      </c>
      <c r="I7" s="76" t="str">
        <f>IF(I3=0,"blank.","")</f>
        <v>blank.</v>
      </c>
      <c r="J7" s="76" t="str">
        <f>IF(J3=0,"blank.","")</f>
        <v>blank.</v>
      </c>
      <c r="K7" s="76" t="str">
        <f>IF(K3=0,"blank.","")</f>
        <v>blank.</v>
      </c>
      <c r="L7" s="77">
        <f t="shared" si="1"/>
        <v>0</v>
      </c>
      <c r="M7" s="126"/>
      <c r="N7" s="77">
        <f t="shared" si="4"/>
        <v>-1844.5</v>
      </c>
    </row>
    <row r="8" spans="1:14" ht="10.5" customHeight="1">
      <c r="A8" s="118">
        <f t="shared" si="2"/>
        <v>5</v>
      </c>
      <c r="B8" s="76">
        <f aca="true" t="shared" si="7" ref="B8:B34">IF($B$3=0," ","")</f>
      </c>
      <c r="C8" s="76">
        <f aca="true" t="shared" si="8" ref="C8:C34">IF($C$3=0," ","")</f>
      </c>
      <c r="D8" s="76">
        <f aca="true" t="shared" si="9" ref="D8:D34">IF($D$3=0," ","")</f>
      </c>
      <c r="E8" s="76">
        <f aca="true" t="shared" si="10" ref="E8:E34">IF($E$3=0," ","")</f>
      </c>
      <c r="F8" s="76">
        <f aca="true" t="shared" si="11" ref="F8:F34">IF($F$3=0," ","")</f>
      </c>
      <c r="G8" s="76">
        <f aca="true" t="shared" si="12" ref="G8:G34">IF($G$3=0," ","")</f>
      </c>
      <c r="H8" s="76" t="str">
        <f aca="true" t="shared" si="13" ref="H8:H34">IF($H$3=0," ","")</f>
        <v> </v>
      </c>
      <c r="I8" s="76" t="str">
        <f aca="true" t="shared" si="14" ref="I8:I34">IF($I$3=0," ","")</f>
        <v> </v>
      </c>
      <c r="J8" s="76" t="str">
        <f aca="true" t="shared" si="15" ref="J8:J34">IF($J$3=0," ","")</f>
        <v> </v>
      </c>
      <c r="K8" s="76" t="str">
        <f aca="true" t="shared" si="16" ref="K8:K34">IF($K$3=0," ","")</f>
        <v> </v>
      </c>
      <c r="L8" s="77">
        <f t="shared" si="1"/>
        <v>0</v>
      </c>
      <c r="M8" s="126"/>
      <c r="N8" s="77">
        <f t="shared" si="4"/>
        <v>-1844.5</v>
      </c>
    </row>
    <row r="9" spans="1:14" ht="10.5" customHeight="1">
      <c r="A9" s="118">
        <f t="shared" si="2"/>
        <v>6</v>
      </c>
      <c r="B9" s="76">
        <f t="shared" si="7"/>
      </c>
      <c r="C9" s="76">
        <f t="shared" si="8"/>
      </c>
      <c r="D9" s="76">
        <f t="shared" si="9"/>
      </c>
      <c r="E9" s="76">
        <f t="shared" si="10"/>
      </c>
      <c r="F9" s="76">
        <f t="shared" si="11"/>
      </c>
      <c r="G9" s="76">
        <f t="shared" si="12"/>
      </c>
      <c r="H9" s="76" t="str">
        <f t="shared" si="13"/>
        <v> </v>
      </c>
      <c r="I9" s="76" t="str">
        <f t="shared" si="14"/>
        <v> </v>
      </c>
      <c r="J9" s="76" t="str">
        <f t="shared" si="15"/>
        <v> </v>
      </c>
      <c r="K9" s="76" t="str">
        <f t="shared" si="16"/>
        <v> </v>
      </c>
      <c r="L9" s="77">
        <f t="shared" si="1"/>
        <v>0</v>
      </c>
      <c r="M9" s="126"/>
      <c r="N9" s="77">
        <f t="shared" si="4"/>
        <v>-1844.5</v>
      </c>
    </row>
    <row r="10" spans="1:14" ht="10.5" customHeight="1">
      <c r="A10" s="118">
        <f t="shared" si="2"/>
        <v>7</v>
      </c>
      <c r="B10" s="76">
        <f t="shared" si="7"/>
      </c>
      <c r="C10" s="76">
        <f t="shared" si="8"/>
      </c>
      <c r="D10" s="76">
        <f t="shared" si="9"/>
      </c>
      <c r="E10" s="76">
        <f t="shared" si="10"/>
      </c>
      <c r="F10" s="76">
        <f t="shared" si="11"/>
      </c>
      <c r="G10" s="76">
        <f t="shared" si="12"/>
      </c>
      <c r="H10" s="76" t="str">
        <f t="shared" si="13"/>
        <v> </v>
      </c>
      <c r="I10" s="76" t="str">
        <f t="shared" si="14"/>
        <v> </v>
      </c>
      <c r="J10" s="76" t="str">
        <f t="shared" si="15"/>
        <v> </v>
      </c>
      <c r="K10" s="76" t="str">
        <f t="shared" si="16"/>
        <v> </v>
      </c>
      <c r="L10" s="77">
        <f t="shared" si="1"/>
        <v>0</v>
      </c>
      <c r="M10" s="126"/>
      <c r="N10" s="77">
        <f t="shared" si="4"/>
        <v>-1844.5</v>
      </c>
    </row>
    <row r="11" spans="1:14" ht="10.5" customHeight="1">
      <c r="A11" s="118">
        <f t="shared" si="2"/>
        <v>8</v>
      </c>
      <c r="B11" s="76">
        <f t="shared" si="7"/>
      </c>
      <c r="C11" s="76">
        <f t="shared" si="8"/>
      </c>
      <c r="D11" s="76">
        <f t="shared" si="9"/>
      </c>
      <c r="E11" s="76">
        <f t="shared" si="10"/>
      </c>
      <c r="F11" s="76">
        <f t="shared" si="11"/>
      </c>
      <c r="G11" s="76">
        <f t="shared" si="12"/>
      </c>
      <c r="H11" s="76" t="str">
        <f t="shared" si="13"/>
        <v> </v>
      </c>
      <c r="I11" s="76" t="str">
        <f t="shared" si="14"/>
        <v> </v>
      </c>
      <c r="J11" s="76" t="str">
        <f t="shared" si="15"/>
        <v> </v>
      </c>
      <c r="K11" s="76" t="str">
        <f t="shared" si="16"/>
        <v> </v>
      </c>
      <c r="L11" s="77">
        <f t="shared" si="1"/>
        <v>0</v>
      </c>
      <c r="M11" s="126"/>
      <c r="N11" s="77">
        <f t="shared" si="4"/>
        <v>-1844.5</v>
      </c>
    </row>
    <row r="12" spans="1:14" ht="10.5" customHeight="1">
      <c r="A12" s="118">
        <f t="shared" si="2"/>
        <v>9</v>
      </c>
      <c r="B12" s="76">
        <f t="shared" si="7"/>
      </c>
      <c r="C12" s="76">
        <f t="shared" si="8"/>
      </c>
      <c r="D12" s="76">
        <f t="shared" si="9"/>
      </c>
      <c r="E12" s="76">
        <f t="shared" si="10"/>
      </c>
      <c r="F12" s="76">
        <f t="shared" si="11"/>
      </c>
      <c r="G12" s="76">
        <f t="shared" si="12"/>
      </c>
      <c r="H12" s="76" t="str">
        <f t="shared" si="13"/>
        <v> </v>
      </c>
      <c r="I12" s="76" t="str">
        <f t="shared" si="14"/>
        <v> </v>
      </c>
      <c r="J12" s="76" t="str">
        <f t="shared" si="15"/>
        <v> </v>
      </c>
      <c r="K12" s="76" t="str">
        <f t="shared" si="16"/>
        <v> </v>
      </c>
      <c r="L12" s="77">
        <f t="shared" si="1"/>
        <v>0</v>
      </c>
      <c r="M12" s="126"/>
      <c r="N12" s="77">
        <f t="shared" si="4"/>
        <v>-1844.5</v>
      </c>
    </row>
    <row r="13" spans="1:14" ht="10.5" customHeight="1">
      <c r="A13" s="118">
        <f t="shared" si="2"/>
        <v>10</v>
      </c>
      <c r="B13" s="76">
        <f t="shared" si="7"/>
      </c>
      <c r="C13" s="76">
        <f t="shared" si="8"/>
      </c>
      <c r="D13" s="76">
        <f t="shared" si="9"/>
      </c>
      <c r="E13" s="76">
        <f t="shared" si="10"/>
      </c>
      <c r="F13" s="76">
        <f t="shared" si="11"/>
      </c>
      <c r="G13" s="76">
        <f t="shared" si="12"/>
      </c>
      <c r="H13" s="76" t="str">
        <f t="shared" si="13"/>
        <v> </v>
      </c>
      <c r="I13" s="76" t="str">
        <f t="shared" si="14"/>
        <v> </v>
      </c>
      <c r="J13" s="76" t="str">
        <f t="shared" si="15"/>
        <v> </v>
      </c>
      <c r="K13" s="76" t="str">
        <f t="shared" si="16"/>
        <v> </v>
      </c>
      <c r="L13" s="77">
        <f t="shared" si="1"/>
        <v>0</v>
      </c>
      <c r="M13" s="126"/>
      <c r="N13" s="77">
        <f t="shared" si="4"/>
        <v>-1844.5</v>
      </c>
    </row>
    <row r="14" spans="1:14" ht="10.5" customHeight="1">
      <c r="A14" s="118">
        <f t="shared" si="2"/>
        <v>11</v>
      </c>
      <c r="B14" s="76">
        <f t="shared" si="7"/>
      </c>
      <c r="C14" s="76">
        <f t="shared" si="8"/>
      </c>
      <c r="D14" s="76">
        <f t="shared" si="9"/>
      </c>
      <c r="E14" s="76">
        <f t="shared" si="10"/>
      </c>
      <c r="F14" s="76">
        <f t="shared" si="11"/>
      </c>
      <c r="G14" s="76">
        <f t="shared" si="12"/>
      </c>
      <c r="H14" s="76" t="str">
        <f t="shared" si="13"/>
        <v> </v>
      </c>
      <c r="I14" s="76" t="str">
        <f t="shared" si="14"/>
        <v> </v>
      </c>
      <c r="J14" s="76" t="str">
        <f t="shared" si="15"/>
        <v> </v>
      </c>
      <c r="K14" s="76" t="str">
        <f t="shared" si="16"/>
        <v> </v>
      </c>
      <c r="L14" s="77">
        <f t="shared" si="1"/>
        <v>0</v>
      </c>
      <c r="M14" s="126"/>
      <c r="N14" s="77">
        <f t="shared" si="4"/>
        <v>-1844.5</v>
      </c>
    </row>
    <row r="15" spans="1:14" ht="10.5" customHeight="1">
      <c r="A15" s="118">
        <f t="shared" si="2"/>
        <v>12</v>
      </c>
      <c r="B15" s="76">
        <f t="shared" si="7"/>
      </c>
      <c r="C15" s="76">
        <f t="shared" si="8"/>
      </c>
      <c r="D15" s="76">
        <f t="shared" si="9"/>
      </c>
      <c r="E15" s="76">
        <f t="shared" si="10"/>
      </c>
      <c r="F15" s="76">
        <f t="shared" si="11"/>
      </c>
      <c r="G15" s="76">
        <f t="shared" si="12"/>
      </c>
      <c r="H15" s="76" t="str">
        <f t="shared" si="13"/>
        <v> </v>
      </c>
      <c r="I15" s="76" t="str">
        <f t="shared" si="14"/>
        <v> </v>
      </c>
      <c r="J15" s="76" t="str">
        <f t="shared" si="15"/>
        <v> </v>
      </c>
      <c r="K15" s="76" t="str">
        <f t="shared" si="16"/>
        <v> </v>
      </c>
      <c r="L15" s="77">
        <f t="shared" si="1"/>
        <v>0</v>
      </c>
      <c r="M15" s="126"/>
      <c r="N15" s="77">
        <f t="shared" si="4"/>
        <v>-1844.5</v>
      </c>
    </row>
    <row r="16" spans="1:14" ht="10.5" customHeight="1">
      <c r="A16" s="118">
        <f t="shared" si="2"/>
        <v>13</v>
      </c>
      <c r="B16" s="76">
        <f t="shared" si="7"/>
      </c>
      <c r="C16" s="76">
        <f t="shared" si="8"/>
      </c>
      <c r="D16" s="76">
        <f t="shared" si="9"/>
      </c>
      <c r="E16" s="76">
        <f t="shared" si="10"/>
      </c>
      <c r="F16" s="76">
        <f t="shared" si="11"/>
      </c>
      <c r="G16" s="76">
        <f t="shared" si="12"/>
      </c>
      <c r="H16" s="76" t="str">
        <f t="shared" si="13"/>
        <v> </v>
      </c>
      <c r="I16" s="76" t="str">
        <f t="shared" si="14"/>
        <v> </v>
      </c>
      <c r="J16" s="76" t="str">
        <f t="shared" si="15"/>
        <v> </v>
      </c>
      <c r="K16" s="76" t="str">
        <f t="shared" si="16"/>
        <v> </v>
      </c>
      <c r="L16" s="77">
        <f t="shared" si="1"/>
        <v>0</v>
      </c>
      <c r="M16" s="126"/>
      <c r="N16" s="77">
        <f t="shared" si="4"/>
        <v>-1844.5</v>
      </c>
    </row>
    <row r="17" spans="1:14" ht="10.5" customHeight="1">
      <c r="A17" s="118">
        <f t="shared" si="2"/>
        <v>14</v>
      </c>
      <c r="B17" s="76">
        <f t="shared" si="7"/>
      </c>
      <c r="C17" s="76">
        <f t="shared" si="8"/>
      </c>
      <c r="D17" s="76">
        <f t="shared" si="9"/>
      </c>
      <c r="E17" s="76">
        <f t="shared" si="10"/>
      </c>
      <c r="F17" s="76">
        <f t="shared" si="11"/>
      </c>
      <c r="G17" s="76">
        <f t="shared" si="12"/>
      </c>
      <c r="H17" s="76" t="str">
        <f t="shared" si="13"/>
        <v> </v>
      </c>
      <c r="I17" s="76" t="str">
        <f t="shared" si="14"/>
        <v> </v>
      </c>
      <c r="J17" s="76" t="str">
        <f t="shared" si="15"/>
        <v> </v>
      </c>
      <c r="K17" s="76" t="str">
        <f t="shared" si="16"/>
        <v> </v>
      </c>
      <c r="L17" s="77">
        <f t="shared" si="1"/>
        <v>0</v>
      </c>
      <c r="M17" s="126"/>
      <c r="N17" s="77">
        <f t="shared" si="4"/>
        <v>-1844.5</v>
      </c>
    </row>
    <row r="18" spans="1:14" ht="10.5" customHeight="1">
      <c r="A18" s="118">
        <f t="shared" si="2"/>
        <v>15</v>
      </c>
      <c r="B18" s="76">
        <f t="shared" si="7"/>
      </c>
      <c r="C18" s="76">
        <f t="shared" si="8"/>
      </c>
      <c r="D18" s="76">
        <f t="shared" si="9"/>
      </c>
      <c r="E18" s="76">
        <f t="shared" si="10"/>
      </c>
      <c r="F18" s="76">
        <f t="shared" si="11"/>
      </c>
      <c r="G18" s="76">
        <f t="shared" si="12"/>
      </c>
      <c r="H18" s="76" t="str">
        <f t="shared" si="13"/>
        <v> </v>
      </c>
      <c r="I18" s="76" t="str">
        <f t="shared" si="14"/>
        <v> </v>
      </c>
      <c r="J18" s="76" t="str">
        <f t="shared" si="15"/>
        <v> </v>
      </c>
      <c r="K18" s="76" t="str">
        <f t="shared" si="16"/>
        <v> </v>
      </c>
      <c r="L18" s="77">
        <f t="shared" si="1"/>
        <v>0</v>
      </c>
      <c r="M18" s="126"/>
      <c r="N18" s="77">
        <f t="shared" si="4"/>
        <v>-1844.5</v>
      </c>
    </row>
    <row r="19" spans="1:14" ht="10.5" customHeight="1">
      <c r="A19" s="118">
        <f t="shared" si="2"/>
        <v>16</v>
      </c>
      <c r="B19" s="76">
        <f t="shared" si="7"/>
      </c>
      <c r="C19" s="76">
        <f t="shared" si="8"/>
      </c>
      <c r="D19" s="76">
        <f>IF($D$3=0," ","")</f>
      </c>
      <c r="E19" s="76">
        <f t="shared" si="10"/>
      </c>
      <c r="F19" s="76">
        <f t="shared" si="11"/>
      </c>
      <c r="G19" s="76">
        <f t="shared" si="12"/>
      </c>
      <c r="H19" s="76" t="str">
        <f t="shared" si="13"/>
        <v> </v>
      </c>
      <c r="I19" s="76" t="str">
        <f t="shared" si="14"/>
        <v> </v>
      </c>
      <c r="J19" s="76" t="str">
        <f t="shared" si="15"/>
        <v> </v>
      </c>
      <c r="K19" s="76" t="str">
        <f t="shared" si="16"/>
        <v> </v>
      </c>
      <c r="L19" s="77">
        <f t="shared" si="1"/>
        <v>0</v>
      </c>
      <c r="M19" s="126"/>
      <c r="N19" s="77">
        <f t="shared" si="4"/>
        <v>-1844.5</v>
      </c>
    </row>
    <row r="20" spans="1:14" ht="10.5" customHeight="1">
      <c r="A20" s="118">
        <f t="shared" si="2"/>
        <v>17</v>
      </c>
      <c r="B20" s="76">
        <f t="shared" si="7"/>
      </c>
      <c r="C20" s="76">
        <f t="shared" si="8"/>
      </c>
      <c r="D20" s="76">
        <f t="shared" si="9"/>
      </c>
      <c r="E20" s="76">
        <f t="shared" si="10"/>
      </c>
      <c r="F20" s="76">
        <f t="shared" si="11"/>
      </c>
      <c r="G20" s="76">
        <f t="shared" si="12"/>
      </c>
      <c r="H20" s="76" t="str">
        <f t="shared" si="13"/>
        <v> </v>
      </c>
      <c r="I20" s="76" t="str">
        <f t="shared" si="14"/>
        <v> </v>
      </c>
      <c r="J20" s="76" t="str">
        <f t="shared" si="15"/>
        <v> </v>
      </c>
      <c r="K20" s="76" t="str">
        <f t="shared" si="16"/>
        <v> </v>
      </c>
      <c r="L20" s="77">
        <f t="shared" si="1"/>
        <v>0</v>
      </c>
      <c r="M20" s="126"/>
      <c r="N20" s="77">
        <f t="shared" si="4"/>
        <v>-1844.5</v>
      </c>
    </row>
    <row r="21" spans="1:14" ht="10.5" customHeight="1">
      <c r="A21" s="118">
        <f t="shared" si="2"/>
        <v>18</v>
      </c>
      <c r="B21" s="76">
        <f t="shared" si="7"/>
      </c>
      <c r="C21" s="76">
        <f t="shared" si="8"/>
      </c>
      <c r="D21" s="76">
        <f t="shared" si="9"/>
      </c>
      <c r="E21" s="76">
        <f t="shared" si="10"/>
      </c>
      <c r="F21" s="76">
        <f t="shared" si="11"/>
      </c>
      <c r="G21" s="76">
        <f t="shared" si="12"/>
      </c>
      <c r="H21" s="76" t="str">
        <f t="shared" si="13"/>
        <v> </v>
      </c>
      <c r="I21" s="76" t="str">
        <f t="shared" si="14"/>
        <v> </v>
      </c>
      <c r="J21" s="76" t="str">
        <f t="shared" si="15"/>
        <v> </v>
      </c>
      <c r="K21" s="76" t="str">
        <f t="shared" si="16"/>
        <v> </v>
      </c>
      <c r="L21" s="77">
        <f t="shared" si="1"/>
        <v>0</v>
      </c>
      <c r="M21" s="126"/>
      <c r="N21" s="77">
        <f t="shared" si="4"/>
        <v>-1844.5</v>
      </c>
    </row>
    <row r="22" spans="1:14" ht="10.5" customHeight="1">
      <c r="A22" s="118">
        <f t="shared" si="2"/>
        <v>19</v>
      </c>
      <c r="B22" s="76">
        <f t="shared" si="7"/>
      </c>
      <c r="C22" s="76">
        <f t="shared" si="8"/>
      </c>
      <c r="D22" s="76">
        <f t="shared" si="9"/>
      </c>
      <c r="E22" s="76">
        <f t="shared" si="10"/>
      </c>
      <c r="F22" s="76">
        <f t="shared" si="11"/>
      </c>
      <c r="G22" s="76">
        <f t="shared" si="12"/>
      </c>
      <c r="H22" s="76" t="str">
        <f t="shared" si="13"/>
        <v> </v>
      </c>
      <c r="I22" s="76" t="str">
        <f t="shared" si="14"/>
        <v> </v>
      </c>
      <c r="J22" s="76" t="str">
        <f t="shared" si="15"/>
        <v> </v>
      </c>
      <c r="K22" s="76" t="str">
        <f t="shared" si="16"/>
        <v> </v>
      </c>
      <c r="L22" s="77">
        <f t="shared" si="1"/>
        <v>0</v>
      </c>
      <c r="M22" s="126"/>
      <c r="N22" s="79">
        <f t="shared" si="4"/>
        <v>-1844.5</v>
      </c>
    </row>
    <row r="23" spans="1:14" ht="10.5" customHeight="1">
      <c r="A23" s="118">
        <f t="shared" si="2"/>
        <v>20</v>
      </c>
      <c r="B23" s="76">
        <f t="shared" si="7"/>
      </c>
      <c r="C23" s="76">
        <f t="shared" si="8"/>
      </c>
      <c r="D23" s="76">
        <f t="shared" si="9"/>
      </c>
      <c r="E23" s="76">
        <f t="shared" si="10"/>
      </c>
      <c r="F23" s="76">
        <f t="shared" si="11"/>
      </c>
      <c r="G23" s="76">
        <f t="shared" si="12"/>
      </c>
      <c r="H23" s="76" t="str">
        <f t="shared" si="13"/>
        <v> </v>
      </c>
      <c r="I23" s="76" t="str">
        <f t="shared" si="14"/>
        <v> </v>
      </c>
      <c r="J23" s="76" t="str">
        <f t="shared" si="15"/>
        <v> </v>
      </c>
      <c r="K23" s="76" t="str">
        <f t="shared" si="16"/>
        <v> </v>
      </c>
      <c r="L23" s="77">
        <f t="shared" si="1"/>
        <v>0</v>
      </c>
      <c r="M23" s="126"/>
      <c r="N23" s="79">
        <f t="shared" si="4"/>
        <v>-1844.5</v>
      </c>
    </row>
    <row r="24" spans="1:14" ht="10.5" customHeight="1">
      <c r="A24" s="118">
        <f t="shared" si="2"/>
        <v>21</v>
      </c>
      <c r="B24" s="76">
        <f t="shared" si="7"/>
      </c>
      <c r="C24" s="76">
        <f t="shared" si="8"/>
      </c>
      <c r="D24" s="76">
        <f t="shared" si="9"/>
      </c>
      <c r="E24" s="76">
        <f t="shared" si="10"/>
      </c>
      <c r="F24" s="76">
        <f t="shared" si="11"/>
      </c>
      <c r="G24" s="76">
        <f t="shared" si="12"/>
      </c>
      <c r="H24" s="76" t="str">
        <f t="shared" si="13"/>
        <v> </v>
      </c>
      <c r="I24" s="76" t="str">
        <f t="shared" si="14"/>
        <v> </v>
      </c>
      <c r="J24" s="76" t="str">
        <f t="shared" si="15"/>
        <v> </v>
      </c>
      <c r="K24" s="76" t="str">
        <f t="shared" si="16"/>
        <v> </v>
      </c>
      <c r="L24" s="77">
        <f t="shared" si="1"/>
        <v>0</v>
      </c>
      <c r="M24" s="126"/>
      <c r="N24" s="79">
        <f t="shared" si="4"/>
        <v>-1844.5</v>
      </c>
    </row>
    <row r="25" spans="1:14" ht="10.5" customHeight="1">
      <c r="A25" s="118">
        <f t="shared" si="2"/>
        <v>22</v>
      </c>
      <c r="B25" s="76">
        <f t="shared" si="7"/>
      </c>
      <c r="C25" s="76">
        <f t="shared" si="8"/>
      </c>
      <c r="D25" s="76">
        <f t="shared" si="9"/>
      </c>
      <c r="E25" s="76">
        <f t="shared" si="10"/>
      </c>
      <c r="F25" s="76">
        <f t="shared" si="11"/>
      </c>
      <c r="G25" s="76">
        <f t="shared" si="12"/>
      </c>
      <c r="H25" s="76" t="str">
        <f t="shared" si="13"/>
        <v> </v>
      </c>
      <c r="I25" s="76" t="str">
        <f t="shared" si="14"/>
        <v> </v>
      </c>
      <c r="J25" s="76" t="str">
        <f t="shared" si="15"/>
        <v> </v>
      </c>
      <c r="K25" s="76" t="str">
        <f t="shared" si="16"/>
        <v> </v>
      </c>
      <c r="L25" s="77">
        <f t="shared" si="1"/>
        <v>0</v>
      </c>
      <c r="M25" s="126"/>
      <c r="N25" s="79">
        <f t="shared" si="4"/>
        <v>-1844.5</v>
      </c>
    </row>
    <row r="26" spans="1:14" ht="10.5" customHeight="1">
      <c r="A26" s="118">
        <f t="shared" si="2"/>
        <v>23</v>
      </c>
      <c r="B26" s="76">
        <f t="shared" si="7"/>
      </c>
      <c r="C26" s="76">
        <f t="shared" si="8"/>
      </c>
      <c r="D26" s="76">
        <f t="shared" si="9"/>
      </c>
      <c r="E26" s="76">
        <f t="shared" si="10"/>
      </c>
      <c r="F26" s="76">
        <f t="shared" si="11"/>
      </c>
      <c r="G26" s="76">
        <f t="shared" si="12"/>
      </c>
      <c r="H26" s="76" t="str">
        <f t="shared" si="13"/>
        <v> </v>
      </c>
      <c r="I26" s="76" t="str">
        <f t="shared" si="14"/>
        <v> </v>
      </c>
      <c r="J26" s="76" t="str">
        <f t="shared" si="15"/>
        <v> </v>
      </c>
      <c r="K26" s="76" t="str">
        <f t="shared" si="16"/>
        <v> </v>
      </c>
      <c r="L26" s="77">
        <f t="shared" si="1"/>
        <v>0</v>
      </c>
      <c r="M26" s="126"/>
      <c r="N26" s="79">
        <f t="shared" si="4"/>
        <v>-1844.5</v>
      </c>
    </row>
    <row r="27" spans="1:14" ht="10.5" customHeight="1">
      <c r="A27" s="118">
        <f t="shared" si="2"/>
        <v>24</v>
      </c>
      <c r="B27" s="76">
        <f t="shared" si="7"/>
      </c>
      <c r="C27" s="76">
        <f t="shared" si="8"/>
      </c>
      <c r="D27" s="76">
        <f t="shared" si="9"/>
      </c>
      <c r="E27" s="76">
        <f t="shared" si="10"/>
      </c>
      <c r="F27" s="76">
        <f t="shared" si="11"/>
      </c>
      <c r="G27" s="76">
        <f t="shared" si="12"/>
      </c>
      <c r="H27" s="76" t="str">
        <f t="shared" si="13"/>
        <v> </v>
      </c>
      <c r="I27" s="76" t="str">
        <f t="shared" si="14"/>
        <v> </v>
      </c>
      <c r="J27" s="76" t="str">
        <f t="shared" si="15"/>
        <v> </v>
      </c>
      <c r="K27" s="76" t="str">
        <f t="shared" si="16"/>
        <v> </v>
      </c>
      <c r="L27" s="77">
        <f t="shared" si="1"/>
        <v>0</v>
      </c>
      <c r="M27" s="126"/>
      <c r="N27" s="79">
        <f t="shared" si="4"/>
        <v>-1844.5</v>
      </c>
    </row>
    <row r="28" spans="1:14" ht="10.5" customHeight="1">
      <c r="A28" s="118">
        <f t="shared" si="2"/>
        <v>25</v>
      </c>
      <c r="B28" s="76">
        <f t="shared" si="7"/>
      </c>
      <c r="C28" s="76">
        <f t="shared" si="8"/>
      </c>
      <c r="D28" s="76">
        <f t="shared" si="9"/>
      </c>
      <c r="E28" s="76">
        <f t="shared" si="10"/>
      </c>
      <c r="F28" s="76">
        <f t="shared" si="11"/>
      </c>
      <c r="G28" s="76">
        <f t="shared" si="12"/>
      </c>
      <c r="H28" s="76" t="str">
        <f t="shared" si="13"/>
        <v> </v>
      </c>
      <c r="I28" s="76" t="str">
        <f t="shared" si="14"/>
        <v> </v>
      </c>
      <c r="J28" s="76" t="str">
        <f t="shared" si="15"/>
        <v> </v>
      </c>
      <c r="K28" s="76" t="str">
        <f t="shared" si="16"/>
        <v> </v>
      </c>
      <c r="L28" s="77">
        <f t="shared" si="1"/>
        <v>0</v>
      </c>
      <c r="M28" s="126"/>
      <c r="N28" s="79">
        <f t="shared" si="4"/>
        <v>-1844.5</v>
      </c>
    </row>
    <row r="29" spans="1:14" ht="10.5" customHeight="1">
      <c r="A29" s="118">
        <f t="shared" si="2"/>
        <v>26</v>
      </c>
      <c r="B29" s="76">
        <f t="shared" si="7"/>
      </c>
      <c r="C29" s="76">
        <f t="shared" si="8"/>
      </c>
      <c r="D29" s="76">
        <f t="shared" si="9"/>
      </c>
      <c r="E29" s="76">
        <f t="shared" si="10"/>
      </c>
      <c r="F29" s="76">
        <f t="shared" si="11"/>
      </c>
      <c r="G29" s="76">
        <f t="shared" si="12"/>
      </c>
      <c r="H29" s="76" t="str">
        <f t="shared" si="13"/>
        <v> </v>
      </c>
      <c r="I29" s="76" t="str">
        <f t="shared" si="14"/>
        <v> </v>
      </c>
      <c r="J29" s="76" t="str">
        <f t="shared" si="15"/>
        <v> </v>
      </c>
      <c r="K29" s="76" t="str">
        <f t="shared" si="16"/>
        <v> </v>
      </c>
      <c r="L29" s="77">
        <f t="shared" si="1"/>
        <v>0</v>
      </c>
      <c r="M29" s="126"/>
      <c r="N29" s="79">
        <f t="shared" si="4"/>
        <v>-1844.5</v>
      </c>
    </row>
    <row r="30" spans="1:14" ht="10.5" customHeight="1">
      <c r="A30" s="118">
        <f t="shared" si="2"/>
        <v>27</v>
      </c>
      <c r="B30" s="76">
        <f t="shared" si="7"/>
      </c>
      <c r="C30" s="76">
        <f t="shared" si="8"/>
      </c>
      <c r="D30" s="76">
        <f t="shared" si="9"/>
      </c>
      <c r="E30" s="76">
        <f t="shared" si="10"/>
      </c>
      <c r="F30" s="76">
        <f t="shared" si="11"/>
      </c>
      <c r="G30" s="76">
        <f t="shared" si="12"/>
      </c>
      <c r="H30" s="76" t="str">
        <f t="shared" si="13"/>
        <v> </v>
      </c>
      <c r="I30" s="76" t="str">
        <f t="shared" si="14"/>
        <v> </v>
      </c>
      <c r="J30" s="76" t="str">
        <f t="shared" si="15"/>
        <v> </v>
      </c>
      <c r="K30" s="76" t="str">
        <f t="shared" si="16"/>
        <v> </v>
      </c>
      <c r="L30" s="77">
        <f t="shared" si="1"/>
        <v>0</v>
      </c>
      <c r="M30" s="126"/>
      <c r="N30" s="79">
        <f t="shared" si="4"/>
        <v>-1844.5</v>
      </c>
    </row>
    <row r="31" spans="1:14" ht="10.5" customHeight="1">
      <c r="A31" s="118">
        <f t="shared" si="2"/>
        <v>28</v>
      </c>
      <c r="B31" s="76">
        <f t="shared" si="7"/>
      </c>
      <c r="C31" s="76">
        <f t="shared" si="8"/>
      </c>
      <c r="D31" s="76">
        <f t="shared" si="9"/>
      </c>
      <c r="E31" s="76">
        <f t="shared" si="10"/>
      </c>
      <c r="F31" s="76">
        <f t="shared" si="11"/>
      </c>
      <c r="G31" s="76">
        <f t="shared" si="12"/>
      </c>
      <c r="H31" s="76" t="str">
        <f t="shared" si="13"/>
        <v> </v>
      </c>
      <c r="I31" s="76" t="str">
        <f t="shared" si="14"/>
        <v> </v>
      </c>
      <c r="J31" s="76" t="str">
        <f t="shared" si="15"/>
        <v> </v>
      </c>
      <c r="K31" s="76" t="str">
        <f t="shared" si="16"/>
        <v> </v>
      </c>
      <c r="L31" s="77">
        <f t="shared" si="1"/>
        <v>0</v>
      </c>
      <c r="M31" s="126"/>
      <c r="N31" s="79">
        <f t="shared" si="4"/>
        <v>-1844.5</v>
      </c>
    </row>
    <row r="32" spans="1:14" ht="10.5" customHeight="1">
      <c r="A32" s="118">
        <f t="shared" si="2"/>
        <v>29</v>
      </c>
      <c r="B32" s="76">
        <f t="shared" si="7"/>
      </c>
      <c r="C32" s="76">
        <f t="shared" si="8"/>
      </c>
      <c r="D32" s="76">
        <f t="shared" si="9"/>
      </c>
      <c r="E32" s="76">
        <f t="shared" si="10"/>
      </c>
      <c r="F32" s="76">
        <f t="shared" si="11"/>
      </c>
      <c r="G32" s="76">
        <f t="shared" si="12"/>
      </c>
      <c r="H32" s="76" t="str">
        <f t="shared" si="13"/>
        <v> </v>
      </c>
      <c r="I32" s="76" t="str">
        <f t="shared" si="14"/>
        <v> </v>
      </c>
      <c r="J32" s="76" t="str">
        <f t="shared" si="15"/>
        <v> </v>
      </c>
      <c r="K32" s="76" t="str">
        <f t="shared" si="16"/>
        <v> </v>
      </c>
      <c r="L32" s="77">
        <f t="shared" si="1"/>
        <v>0</v>
      </c>
      <c r="M32" s="126"/>
      <c r="N32" s="77">
        <f t="shared" si="4"/>
        <v>-1844.5</v>
      </c>
    </row>
    <row r="33" spans="1:14" ht="10.5" customHeight="1">
      <c r="A33" s="118">
        <f t="shared" si="2"/>
        <v>30</v>
      </c>
      <c r="B33" s="76">
        <f t="shared" si="7"/>
      </c>
      <c r="C33" s="76">
        <f t="shared" si="8"/>
      </c>
      <c r="D33" s="76">
        <f t="shared" si="9"/>
      </c>
      <c r="E33" s="76">
        <f t="shared" si="10"/>
      </c>
      <c r="F33" s="76">
        <f t="shared" si="11"/>
      </c>
      <c r="G33" s="76">
        <f t="shared" si="12"/>
      </c>
      <c r="H33" s="76" t="str">
        <f t="shared" si="13"/>
        <v> </v>
      </c>
      <c r="I33" s="76" t="str">
        <f t="shared" si="14"/>
        <v> </v>
      </c>
      <c r="J33" s="76" t="str">
        <f t="shared" si="15"/>
        <v> </v>
      </c>
      <c r="K33" s="76" t="str">
        <f t="shared" si="16"/>
        <v> </v>
      </c>
      <c r="L33" s="77">
        <f t="shared" si="1"/>
        <v>0</v>
      </c>
      <c r="M33" s="126"/>
      <c r="N33" s="77">
        <f t="shared" si="4"/>
        <v>-1844.5</v>
      </c>
    </row>
    <row r="34" spans="1:14" ht="10.5" customHeight="1" thickBot="1">
      <c r="A34" s="118">
        <f t="shared" si="2"/>
        <v>31</v>
      </c>
      <c r="B34" s="76">
        <f t="shared" si="7"/>
      </c>
      <c r="C34" s="76">
        <f t="shared" si="8"/>
      </c>
      <c r="D34" s="76">
        <f t="shared" si="9"/>
      </c>
      <c r="E34" s="76">
        <f t="shared" si="10"/>
      </c>
      <c r="F34" s="76">
        <f t="shared" si="11"/>
      </c>
      <c r="G34" s="76">
        <f t="shared" si="12"/>
      </c>
      <c r="H34" s="76" t="str">
        <f t="shared" si="13"/>
        <v> </v>
      </c>
      <c r="I34" s="76" t="str">
        <f t="shared" si="14"/>
        <v> </v>
      </c>
      <c r="J34" s="76" t="str">
        <f t="shared" si="15"/>
        <v> </v>
      </c>
      <c r="K34" s="124" t="str">
        <f t="shared" si="16"/>
        <v> </v>
      </c>
      <c r="L34" s="77">
        <f t="shared" si="1"/>
        <v>0</v>
      </c>
      <c r="M34" s="127"/>
      <c r="N34" s="77">
        <f t="shared" si="4"/>
        <v>-1844.5</v>
      </c>
    </row>
    <row r="35" spans="1:14" ht="10.5" customHeight="1">
      <c r="A35" s="80" t="s">
        <v>5</v>
      </c>
      <c r="B35" s="81">
        <f>IF($B$3=0," ",SUM(B4:B34))</f>
        <v>0</v>
      </c>
      <c r="C35" s="81">
        <f>IF($C$3=0," ",SUM(C4:C34))</f>
        <v>0</v>
      </c>
      <c r="D35" s="81">
        <f>IF($D$3=0," ",SUM(D4:D34))</f>
        <v>0</v>
      </c>
      <c r="E35" s="81">
        <f>IF($E$3=0," ",SUM(E4:E34))</f>
        <v>0</v>
      </c>
      <c r="F35" s="81">
        <f>IF($F$3=0," ",SUM(F4:F34))</f>
        <v>0</v>
      </c>
      <c r="G35" s="81">
        <f>IF($G$3=0," ",SUM(G4:G34))</f>
        <v>0</v>
      </c>
      <c r="H35" s="81" t="str">
        <f>IF($H$3=0," ",SUM(H4:H34))</f>
        <v> </v>
      </c>
      <c r="I35" s="81" t="str">
        <f>IF($I$3=0," ",SUM(I4:I34))</f>
        <v> </v>
      </c>
      <c r="J35" s="81" t="str">
        <f>IF($J$3=0," ",SUM(J4:J34))</f>
        <v> </v>
      </c>
      <c r="K35" s="81" t="str">
        <f>IF($K$3=0," ",SUM(K4:K34))</f>
        <v> </v>
      </c>
      <c r="L35" s="135">
        <f>SUM(L4:L34)</f>
        <v>0</v>
      </c>
      <c r="M35" s="128">
        <f>SUM(M4:M34)</f>
        <v>0</v>
      </c>
      <c r="N35" s="82">
        <f>N34</f>
        <v>-1844.5</v>
      </c>
    </row>
    <row r="36" spans="1:14" ht="10.5" customHeight="1">
      <c r="A36" s="83" t="s">
        <v>2</v>
      </c>
      <c r="B36" s="84">
        <f>IF($B$3=0," ",'Start Here'!J96)</f>
        <v>30</v>
      </c>
      <c r="C36" s="84">
        <f>IF($C$3=0," ",'Start Here'!J97)</f>
        <v>400</v>
      </c>
      <c r="D36" s="84">
        <f>IF($D$3=0," ",'Start Here'!J98)</f>
        <v>85</v>
      </c>
      <c r="E36" s="84">
        <f>IF($E$3=0," ",'Start Here'!J99)</f>
        <v>100</v>
      </c>
      <c r="F36" s="84">
        <f>IF($F$3=0," ",'Start Here'!J100)</f>
        <v>35</v>
      </c>
      <c r="G36" s="84">
        <f>IF($G$3=0," ",'Start Here'!J101)</f>
        <v>55.5</v>
      </c>
      <c r="H36" s="84" t="str">
        <f>IF($H$3=0," ",'Start Here'!J102)</f>
        <v> </v>
      </c>
      <c r="I36" s="84" t="str">
        <f>IF($I$3=0," ",'Start Here'!J103)</f>
        <v> </v>
      </c>
      <c r="J36" s="84" t="str">
        <f>IF($J$3=0," ",'Start Here'!J104)</f>
        <v> </v>
      </c>
      <c r="K36" s="84" t="str">
        <f>IF($K$3=0," ",'Start Here'!J105)</f>
        <v> </v>
      </c>
      <c r="L36" s="136">
        <f>SUM(B36:K36)</f>
        <v>705.5</v>
      </c>
      <c r="M36" s="129"/>
      <c r="N36" s="85"/>
    </row>
    <row r="37" spans="1:14" ht="10.5" customHeight="1">
      <c r="A37" s="86" t="s">
        <v>1</v>
      </c>
      <c r="B37" s="47">
        <f aca="true" t="shared" si="17" ref="B37:K37">IF(B3=0," ",B36-B35)</f>
        <v>30</v>
      </c>
      <c r="C37" s="47">
        <f t="shared" si="17"/>
        <v>400</v>
      </c>
      <c r="D37" s="47">
        <f t="shared" si="17"/>
        <v>85</v>
      </c>
      <c r="E37" s="47">
        <f t="shared" si="17"/>
        <v>100</v>
      </c>
      <c r="F37" s="47">
        <f t="shared" si="17"/>
        <v>35</v>
      </c>
      <c r="G37" s="47">
        <f t="shared" si="17"/>
        <v>55.5</v>
      </c>
      <c r="H37" s="47" t="str">
        <f t="shared" si="17"/>
        <v> </v>
      </c>
      <c r="I37" s="47" t="str">
        <f t="shared" si="17"/>
        <v> </v>
      </c>
      <c r="J37" s="47" t="str">
        <f t="shared" si="17"/>
        <v> </v>
      </c>
      <c r="K37" s="47" t="str">
        <f t="shared" si="17"/>
        <v> </v>
      </c>
      <c r="L37" s="137">
        <f>L36-L35</f>
        <v>705.5</v>
      </c>
      <c r="M37" s="130"/>
      <c r="N37" s="85">
        <f>IF((SUM(B4:K31)+SUM(M4:M31)+SUM(C42:C51)+SUM(G42:G51))&gt;0,1,0)</f>
        <v>0</v>
      </c>
    </row>
    <row r="38" spans="1:14" s="40" customFormat="1" ht="10.5" customHeight="1" thickBot="1">
      <c r="A38" s="115">
        <f aca="true" t="shared" si="18" ref="A38:N38">A3</f>
        <v>40057</v>
      </c>
      <c r="B38" s="41" t="str">
        <f t="shared" si="18"/>
        <v>housecare</v>
      </c>
      <c r="C38" s="41" t="str">
        <f t="shared" si="18"/>
        <v>groceries</v>
      </c>
      <c r="D38" s="41" t="str">
        <f t="shared" si="18"/>
        <v>dining out</v>
      </c>
      <c r="E38" s="41" t="str">
        <f t="shared" si="18"/>
        <v>car gas</v>
      </c>
      <c r="F38" s="41" t="str">
        <f t="shared" si="18"/>
        <v>haircuts</v>
      </c>
      <c r="G38" s="41" t="str">
        <f t="shared" si="18"/>
        <v>misc.</v>
      </c>
      <c r="H38" s="41">
        <f t="shared" si="18"/>
        <v>0</v>
      </c>
      <c r="I38" s="41">
        <f t="shared" si="18"/>
        <v>0</v>
      </c>
      <c r="J38" s="41">
        <f t="shared" si="18"/>
        <v>0</v>
      </c>
      <c r="K38" s="41">
        <f t="shared" si="18"/>
        <v>0</v>
      </c>
      <c r="L38" s="42" t="str">
        <f t="shared" si="18"/>
        <v>total spent</v>
      </c>
      <c r="M38" s="131" t="str">
        <f t="shared" si="18"/>
        <v>income</v>
      </c>
      <c r="N38" s="42" t="str">
        <f t="shared" si="18"/>
        <v>what's left</v>
      </c>
    </row>
    <row r="39" ht="3.75" customHeight="1">
      <c r="E39" s="87"/>
    </row>
    <row r="40" spans="1:14" ht="10.5" customHeight="1">
      <c r="A40" s="282" t="s">
        <v>76</v>
      </c>
      <c r="B40" s="282"/>
      <c r="C40" s="282"/>
      <c r="E40" s="282" t="s">
        <v>77</v>
      </c>
      <c r="F40" s="282"/>
      <c r="G40" s="282"/>
      <c r="H40" s="282"/>
      <c r="I40" s="282"/>
      <c r="J40" s="282"/>
      <c r="K40" s="282"/>
      <c r="L40" s="282"/>
      <c r="M40" s="282"/>
      <c r="N40" s="282"/>
    </row>
    <row r="41" spans="1:14" ht="10.5" customHeight="1">
      <c r="A41" s="277" t="s">
        <v>74</v>
      </c>
      <c r="B41" s="278"/>
      <c r="C41" s="279"/>
      <c r="E41" s="277" t="s">
        <v>89</v>
      </c>
      <c r="F41" s="278"/>
      <c r="G41" s="278"/>
      <c r="H41" s="278"/>
      <c r="I41" s="278"/>
      <c r="J41" s="278"/>
      <c r="K41" s="278"/>
      <c r="L41" s="278"/>
      <c r="M41" s="278"/>
      <c r="N41" s="279"/>
    </row>
    <row r="42" spans="1:14" ht="10.5" customHeight="1">
      <c r="A42" s="186" t="str">
        <f>'Start Here'!S23</f>
        <v>rent</v>
      </c>
      <c r="B42" s="205"/>
      <c r="C42" s="88">
        <f aca="true" t="shared" si="19" ref="C42:C51">IF(A42=0," ","")</f>
      </c>
      <c r="D42" s="113"/>
      <c r="E42" s="89" t="str">
        <f>'Start Here'!$Q$30</f>
        <v>car maint.</v>
      </c>
      <c r="F42" s="89" t="str">
        <f>'Start Here'!$Q$31</f>
        <v>medical</v>
      </c>
      <c r="G42" s="89" t="str">
        <f>'Start Here'!$Q$32</f>
        <v>medicine</v>
      </c>
      <c r="H42" s="89" t="str">
        <f>'Start Here'!$Q$33</f>
        <v>gifts</v>
      </c>
      <c r="I42" s="89">
        <f>'Start Here'!$Q$34</f>
        <v>0</v>
      </c>
      <c r="J42" s="89">
        <f>'Start Here'!$Q$35</f>
        <v>0</v>
      </c>
      <c r="K42" s="89">
        <f>'Start Here'!$Q$36</f>
        <v>0</v>
      </c>
      <c r="L42" s="89">
        <f>'Start Here'!$Q$37</f>
        <v>0</v>
      </c>
      <c r="M42" s="89">
        <f>'Start Here'!$Q$38</f>
        <v>0</v>
      </c>
      <c r="N42" s="89">
        <f>'Start Here'!$Q$39</f>
        <v>0</v>
      </c>
    </row>
    <row r="43" spans="1:14" ht="10.5" customHeight="1">
      <c r="A43" s="186" t="str">
        <f>'Start Here'!S24</f>
        <v>phone bill</v>
      </c>
      <c r="B43" s="205"/>
      <c r="C43" s="88">
        <f t="shared" si="19"/>
      </c>
      <c r="D43" s="73"/>
      <c r="E43" s="88">
        <f>IF($E$42=0,"column","")</f>
      </c>
      <c r="F43" s="88">
        <f>IF($F$42=0,"column","")</f>
      </c>
      <c r="G43" s="88">
        <f>IF($G$42=0,"This","")</f>
      </c>
      <c r="H43" s="88">
        <f>IF($H$42=0,"This","")</f>
      </c>
      <c r="I43" s="88" t="str">
        <f>IF($I$42=0,"This","")</f>
        <v>This</v>
      </c>
      <c r="J43" s="88" t="str">
        <f>IF($J$42=0,"This","")</f>
        <v>This</v>
      </c>
      <c r="K43" s="88" t="str">
        <f>IF($K$42=0,"This","")</f>
        <v>This</v>
      </c>
      <c r="L43" s="88" t="str">
        <f>IF($L$42=0,"This","")</f>
        <v>This</v>
      </c>
      <c r="M43" s="88" t="str">
        <f>IF($M$42=0,"This","")</f>
        <v>This</v>
      </c>
      <c r="N43" s="88" t="str">
        <f>IF($N$42=0,"This","")</f>
        <v>This</v>
      </c>
    </row>
    <row r="44" spans="1:14" ht="10.5" customHeight="1">
      <c r="A44" s="186" t="str">
        <f>'Start Here'!S25</f>
        <v>insurance</v>
      </c>
      <c r="B44" s="205"/>
      <c r="C44" s="88">
        <f t="shared" si="19"/>
      </c>
      <c r="D44" s="73"/>
      <c r="E44" s="88">
        <f>IF($E$42=0,"column","")</f>
      </c>
      <c r="F44" s="88">
        <f>IF($F$42=0,"column","")</f>
      </c>
      <c r="G44" s="88">
        <f>IF($G$42=0,"column","")</f>
      </c>
      <c r="H44" s="88">
        <f>IF($H$42=0,"column","")</f>
      </c>
      <c r="I44" s="88" t="str">
        <f>IF($I$42=0,"column","")</f>
        <v>column</v>
      </c>
      <c r="J44" s="88" t="str">
        <f>IF($J$42=0,"column","")</f>
        <v>column</v>
      </c>
      <c r="K44" s="88" t="str">
        <f>IF($K$42=0,"column","")</f>
        <v>column</v>
      </c>
      <c r="L44" s="88" t="str">
        <f>IF($L$42=0,"column","")</f>
        <v>column</v>
      </c>
      <c r="M44" s="88" t="str">
        <f>IF($M$42=0,"column","")</f>
        <v>column</v>
      </c>
      <c r="N44" s="88" t="str">
        <f>IF($N$42=0,"column","")</f>
        <v>column</v>
      </c>
    </row>
    <row r="45" spans="1:14" ht="10.5" customHeight="1">
      <c r="A45" s="186" t="str">
        <f>'Start Here'!S26</f>
        <v>tithe</v>
      </c>
      <c r="B45" s="205"/>
      <c r="C45" s="88">
        <f t="shared" si="19"/>
      </c>
      <c r="D45" s="73"/>
      <c r="E45" s="88">
        <f>IF($E$42=0,"stays","")</f>
      </c>
      <c r="F45" s="88">
        <f>IF($F$42=0,"stays","")</f>
      </c>
      <c r="G45" s="88">
        <f>IF($G$42=0,"stays","")</f>
      </c>
      <c r="H45" s="88">
        <f>IF($H$42=0,"stays","")</f>
      </c>
      <c r="I45" s="88" t="str">
        <f>IF($I$42=0,"stays","")</f>
        <v>stays</v>
      </c>
      <c r="J45" s="88" t="str">
        <f>IF($J$42=0,"stays","")</f>
        <v>stays</v>
      </c>
      <c r="K45" s="88" t="str">
        <f>IF($K$42=0,"stays","")</f>
        <v>stays</v>
      </c>
      <c r="L45" s="88" t="str">
        <f>IF($L$42=0,"stays","")</f>
        <v>stays</v>
      </c>
      <c r="M45" s="88" t="str">
        <f>IF($M$42=0,"stays","")</f>
        <v>stays</v>
      </c>
      <c r="N45" s="88" t="str">
        <f>IF($N$42=0,"stays","")</f>
        <v>stays</v>
      </c>
    </row>
    <row r="46" spans="1:14" ht="10.5" customHeight="1">
      <c r="A46" s="186" t="str">
        <f>'Start Here'!S27</f>
        <v>donations</v>
      </c>
      <c r="B46" s="205"/>
      <c r="C46" s="88">
        <f t="shared" si="19"/>
      </c>
      <c r="D46" s="73"/>
      <c r="E46" s="88">
        <f>IF($E$42=0,"blank.","")</f>
      </c>
      <c r="F46" s="88">
        <f>IF($F$42=0,"blank.","")</f>
      </c>
      <c r="G46" s="88">
        <f>IF($G$42=0,"blank.","")</f>
      </c>
      <c r="H46" s="88">
        <f>IF($H$42=0,"blank.","")</f>
      </c>
      <c r="I46" s="88" t="str">
        <f>IF($I$42=0,"blank.","")</f>
        <v>blank.</v>
      </c>
      <c r="J46" s="88" t="str">
        <f>IF($J$42=0,"blank.","")</f>
        <v>blank.</v>
      </c>
      <c r="K46" s="88" t="str">
        <f>IF($K$42=0,"blank.","")</f>
        <v>blank.</v>
      </c>
      <c r="L46" s="88" t="str">
        <f>IF($L$42=0,"blank.","")</f>
        <v>blank.</v>
      </c>
      <c r="M46" s="88" t="str">
        <f>IF($M$42=0,"blank.","")</f>
        <v>blank.</v>
      </c>
      <c r="N46" s="88" t="str">
        <f>IF($N$42=0,"blank.","")</f>
        <v>blank.</v>
      </c>
    </row>
    <row r="47" spans="1:14" ht="10.5" customHeight="1">
      <c r="A47" s="186" t="str">
        <f>'Start Here'!S28</f>
        <v>savings</v>
      </c>
      <c r="B47" s="205"/>
      <c r="C47" s="88">
        <f t="shared" si="19"/>
      </c>
      <c r="D47" s="73"/>
      <c r="E47" s="88">
        <f>IF($E$42=0," ","")</f>
      </c>
      <c r="F47" s="88">
        <f>IF($F$42=0," ","")</f>
      </c>
      <c r="G47" s="88">
        <f>IF($G$42=0," ","")</f>
      </c>
      <c r="H47" s="88">
        <f>IF($H$42=0," ","")</f>
      </c>
      <c r="I47" s="88" t="str">
        <f>IF($I$42=0," ","")</f>
        <v> </v>
      </c>
      <c r="J47" s="88" t="str">
        <f>IF($J$42=0," ","")</f>
        <v> </v>
      </c>
      <c r="K47" s="88" t="str">
        <f>IF($K$42=0," ","")</f>
        <v> </v>
      </c>
      <c r="L47" s="88" t="str">
        <f>IF($L$42=0," ","")</f>
        <v> </v>
      </c>
      <c r="M47" s="88" t="str">
        <f>IF($M$42=0," ","")</f>
        <v> </v>
      </c>
      <c r="N47" s="88" t="str">
        <f>IF($N$42=0," ","")</f>
        <v> </v>
      </c>
    </row>
    <row r="48" spans="1:14" ht="10.5" customHeight="1">
      <c r="A48" s="186" t="str">
        <f>'Start Here'!S29</f>
        <v>college</v>
      </c>
      <c r="B48" s="205"/>
      <c r="C48" s="88">
        <f t="shared" si="19"/>
      </c>
      <c r="D48" s="73"/>
      <c r="E48" s="88">
        <f>IF($E$42=0," ","")</f>
      </c>
      <c r="F48" s="88">
        <f>IF($F$42=0," ","")</f>
      </c>
      <c r="G48" s="88">
        <f>IF($G$42=0," ","")</f>
      </c>
      <c r="H48" s="88">
        <f>IF($H$42=0," ","")</f>
      </c>
      <c r="I48" s="88" t="str">
        <f>IF($I$42=0," ","")</f>
        <v> </v>
      </c>
      <c r="J48" s="88" t="str">
        <f>IF($J$42=0," ","")</f>
        <v> </v>
      </c>
      <c r="K48" s="88" t="str">
        <f>IF($K$42=0," ","")</f>
        <v> </v>
      </c>
      <c r="L48" s="88" t="str">
        <f>IF($L$42=0," ","")</f>
        <v> </v>
      </c>
      <c r="M48" s="88" t="str">
        <f>IF($M$42=0," ","")</f>
        <v> </v>
      </c>
      <c r="N48" s="88" t="str">
        <f>IF($N$42=0," ","")</f>
        <v> </v>
      </c>
    </row>
    <row r="49" spans="1:14" ht="10.5" customHeight="1">
      <c r="A49" s="186">
        <f>'Start Here'!S30</f>
        <v>0</v>
      </c>
      <c r="B49" s="205"/>
      <c r="C49" s="88" t="str">
        <f t="shared" si="19"/>
        <v> </v>
      </c>
      <c r="D49" s="73"/>
      <c r="E49" s="88">
        <f>IF($E$42=0," ","")</f>
      </c>
      <c r="F49" s="88">
        <f>IF($F$42=0," ","")</f>
      </c>
      <c r="G49" s="88">
        <f>IF($G$42=0," ","")</f>
      </c>
      <c r="H49" s="88">
        <f>IF($H$42=0," ","")</f>
      </c>
      <c r="I49" s="88" t="str">
        <f>IF($I$42=0," ","")</f>
        <v> </v>
      </c>
      <c r="J49" s="88" t="str">
        <f>IF($J$42=0," ","")</f>
        <v> </v>
      </c>
      <c r="K49" s="88" t="str">
        <f>IF($K$42=0," ","")</f>
        <v> </v>
      </c>
      <c r="L49" s="88" t="str">
        <f>IF($L$42=0," ","")</f>
        <v> </v>
      </c>
      <c r="M49" s="88" t="str">
        <f>IF($M$42=0," ","")</f>
        <v> </v>
      </c>
      <c r="N49" s="88" t="str">
        <f>IF($N$42=0," ","")</f>
        <v> </v>
      </c>
    </row>
    <row r="50" spans="1:14" ht="10.5" customHeight="1">
      <c r="A50" s="186">
        <f>'Start Here'!S31</f>
        <v>0</v>
      </c>
      <c r="B50" s="283"/>
      <c r="C50" s="88" t="str">
        <f t="shared" si="19"/>
        <v> </v>
      </c>
      <c r="D50" s="73"/>
      <c r="E50" s="88">
        <f>IF($E$42=0," ","")</f>
      </c>
      <c r="F50" s="88">
        <f>IF($F$42=0," ","")</f>
      </c>
      <c r="G50" s="88">
        <f>IF($G$42=0," ","")</f>
      </c>
      <c r="H50" s="88">
        <f>IF($H$42=0," ","")</f>
      </c>
      <c r="I50" s="88" t="str">
        <f>IF($I$42=0," ","")</f>
        <v> </v>
      </c>
      <c r="J50" s="88" t="str">
        <f>IF($J$42=0," ","")</f>
        <v> </v>
      </c>
      <c r="K50" s="88" t="str">
        <f>IF($K$42=0," ","")</f>
        <v> </v>
      </c>
      <c r="L50" s="88" t="str">
        <f>IF($L$42=0," ","")</f>
        <v> </v>
      </c>
      <c r="M50" s="88" t="str">
        <f>IF($M$42=0," ","")</f>
        <v> </v>
      </c>
      <c r="N50" s="88" t="str">
        <f>IF($N$42=0," ","")</f>
        <v> </v>
      </c>
    </row>
    <row r="51" spans="1:14" ht="10.5" customHeight="1">
      <c r="A51" s="186">
        <f>'Start Here'!S32</f>
        <v>0</v>
      </c>
      <c r="B51" s="283"/>
      <c r="C51" s="88" t="str">
        <f t="shared" si="19"/>
        <v> </v>
      </c>
      <c r="D51" s="73"/>
      <c r="E51" s="88">
        <f>IF($E$42=0," ","")</f>
      </c>
      <c r="F51" s="88">
        <f>IF($F$42=0," ","")</f>
      </c>
      <c r="G51" s="88">
        <f>IF($G$42=0," ","")</f>
      </c>
      <c r="H51" s="88">
        <f>IF($H$42=0," ","")</f>
      </c>
      <c r="I51" s="88" t="str">
        <f>IF($I$42=0," ","")</f>
        <v> </v>
      </c>
      <c r="J51" s="88" t="str">
        <f>IF($J$42=0," ","")</f>
        <v> </v>
      </c>
      <c r="K51" s="88" t="str">
        <f>IF($K$42=0," ","")</f>
        <v> </v>
      </c>
      <c r="L51" s="88" t="str">
        <f>IF($L$42=0," ","")</f>
        <v> </v>
      </c>
      <c r="M51" s="88" t="str">
        <f>IF($M$42=0," ","")</f>
        <v> </v>
      </c>
      <c r="N51" s="88" t="str">
        <f>IF($N$42=0," ","")</f>
        <v> </v>
      </c>
    </row>
    <row r="52" spans="4:14" ht="10.5" customHeight="1">
      <c r="D52" s="93" t="s">
        <v>42</v>
      </c>
      <c r="E52" s="50">
        <f>IF(E42=0," ",SUM(E43:E51))</f>
        <v>0</v>
      </c>
      <c r="F52" s="50">
        <f aca="true" t="shared" si="20" ref="F52:N52">IF(F42=0," ",SUM(F43:F51))</f>
        <v>0</v>
      </c>
      <c r="G52" s="50">
        <f t="shared" si="20"/>
        <v>0</v>
      </c>
      <c r="H52" s="50">
        <f t="shared" si="20"/>
        <v>0</v>
      </c>
      <c r="I52" s="50" t="str">
        <f t="shared" si="20"/>
        <v> </v>
      </c>
      <c r="J52" s="50" t="str">
        <f t="shared" si="20"/>
        <v> </v>
      </c>
      <c r="K52" s="50" t="str">
        <f t="shared" si="20"/>
        <v> </v>
      </c>
      <c r="L52" s="50" t="str">
        <f t="shared" si="20"/>
        <v> </v>
      </c>
      <c r="M52" s="50" t="str">
        <f t="shared" si="20"/>
        <v> </v>
      </c>
      <c r="N52" s="50" t="str">
        <f t="shared" si="20"/>
        <v> </v>
      </c>
    </row>
    <row r="53" spans="4:14" ht="3.75" customHeight="1">
      <c r="D53" s="93"/>
      <c r="E53" s="116"/>
      <c r="F53" s="116"/>
      <c r="G53" s="116"/>
      <c r="H53" s="116"/>
      <c r="I53" s="116"/>
      <c r="J53" s="116"/>
      <c r="K53" s="116"/>
      <c r="L53" s="116"/>
      <c r="M53" s="116"/>
      <c r="N53" s="116"/>
    </row>
    <row r="54" spans="1:14" ht="10.5" customHeight="1">
      <c r="A54" s="256" t="str">
        <f>CONCATENATE("Analysis for ",TEXT(A3,"mmmm "),YEAR(A3))</f>
        <v>Analysis for September 2009</v>
      </c>
      <c r="B54" s="256"/>
      <c r="C54" s="256"/>
      <c r="D54" s="256"/>
      <c r="E54" s="256"/>
      <c r="F54" s="256"/>
      <c r="G54" s="256"/>
      <c r="H54" s="256"/>
      <c r="I54" s="256"/>
      <c r="J54" s="256"/>
      <c r="K54" s="256"/>
      <c r="L54" s="256"/>
      <c r="M54" s="256"/>
      <c r="N54" s="256"/>
    </row>
    <row r="55" spans="1:14" ht="10.5" customHeight="1">
      <c r="A55" s="258"/>
      <c r="B55" s="258"/>
      <c r="C55" s="258"/>
      <c r="D55" s="258"/>
      <c r="E55" s="258"/>
      <c r="F55" s="258"/>
      <c r="G55" s="258"/>
      <c r="H55" s="258"/>
      <c r="I55" s="258"/>
      <c r="J55" s="258"/>
      <c r="K55" s="258"/>
      <c r="L55" s="258"/>
      <c r="M55" s="258"/>
      <c r="N55" s="258"/>
    </row>
    <row r="56" spans="1:14" ht="10.5" customHeight="1">
      <c r="A56" s="186" t="s">
        <v>78</v>
      </c>
      <c r="B56" s="204"/>
      <c r="C56" s="204"/>
      <c r="D56" s="205"/>
      <c r="E56" s="145"/>
      <c r="F56" s="186" t="s">
        <v>73</v>
      </c>
      <c r="G56" s="204"/>
      <c r="H56" s="204"/>
      <c r="I56" s="205"/>
      <c r="J56" s="263"/>
      <c r="K56" s="186" t="s">
        <v>71</v>
      </c>
      <c r="L56" s="204"/>
      <c r="M56" s="204"/>
      <c r="N56" s="205"/>
    </row>
    <row r="57" spans="1:14" ht="10.5" customHeight="1">
      <c r="A57" s="247" t="s">
        <v>88</v>
      </c>
      <c r="B57" s="248"/>
      <c r="C57" s="248"/>
      <c r="D57" s="249"/>
      <c r="E57" s="145"/>
      <c r="F57" s="192" t="s">
        <v>58</v>
      </c>
      <c r="G57" s="193"/>
      <c r="H57" s="193"/>
      <c r="I57" s="194"/>
      <c r="J57" s="263"/>
      <c r="K57" s="257" t="s">
        <v>59</v>
      </c>
      <c r="L57" s="257"/>
      <c r="M57" s="257"/>
      <c r="N57" s="257"/>
    </row>
    <row r="58" spans="1:14" ht="10.5" customHeight="1">
      <c r="A58" s="250"/>
      <c r="B58" s="251"/>
      <c r="C58" s="251"/>
      <c r="D58" s="252"/>
      <c r="E58" s="261"/>
      <c r="F58" s="247" t="str">
        <f>CONCATENATE(CONCATENATE("We were ",IF(ABS($L$37)&gt;100,"way off",IF(ABS($L$37&gt;50),"pretty far off",IF(ABS($L$37)&gt;25,"off",IF(ABS($L$37)&gt;10,"pretty close to",IF(ABS($L$37)&gt;0,"really close to","right on")))))," our budget for the month. "),"We had planned to spend ",DOLLAR($L$36,2)," this month, and we ended up spending ",DOLLAR($L$35,2),", so our planning was ",IF($L$37&gt;0,CONCATENATE("over by ",DOLLAR(ABS($L$37),2)),IF($L$37&lt;0,CONCATENATE("under by ",DOLLAR(ABS($L$37),2)),"right on")),".")</f>
        <v>We were way off our budget for the month. We had planned to spend $705.50 this month, and we ended up spending $0.00, so our planning was over by $705.50.</v>
      </c>
      <c r="G58" s="248"/>
      <c r="H58" s="248"/>
      <c r="I58" s="249"/>
      <c r="J58" s="263"/>
      <c r="K58" s="266" t="str">
        <f>CONCATENATE("This month, we spent ",DOLLAR(C67,2),". That was ...")</f>
        <v>This month, we spent $0.00. That was ...</v>
      </c>
      <c r="L58" s="189"/>
      <c r="M58" s="189"/>
      <c r="N58" s="267"/>
    </row>
    <row r="59" spans="1:14" ht="10.5" customHeight="1">
      <c r="A59" s="250"/>
      <c r="B59" s="251"/>
      <c r="C59" s="251"/>
      <c r="D59" s="252"/>
      <c r="E59" s="261"/>
      <c r="F59" s="250"/>
      <c r="G59" s="251"/>
      <c r="H59" s="251"/>
      <c r="I59" s="252"/>
      <c r="J59" s="263"/>
      <c r="K59" s="259" t="str">
        <f>CONCATENATE("     • ",DOLLAR(C64,2)," spent on Variable Expenses")</f>
        <v>     • $0.00 spent on Variable Expenses</v>
      </c>
      <c r="L59" s="190"/>
      <c r="M59" s="190"/>
      <c r="N59" s="260"/>
    </row>
    <row r="60" spans="1:14" ht="10.5" customHeight="1">
      <c r="A60" s="250"/>
      <c r="B60" s="251"/>
      <c r="C60" s="251"/>
      <c r="D60" s="252"/>
      <c r="E60" s="261"/>
      <c r="F60" s="250"/>
      <c r="G60" s="251"/>
      <c r="H60" s="251"/>
      <c r="I60" s="252"/>
      <c r="J60" s="263"/>
      <c r="K60" s="259" t="str">
        <f>CONCATENATE("          (like ",'Start Here'!$F$96," / ",'Start Here'!$F$97," / etc.)")</f>
        <v>          (like housecare / groceries / etc.)</v>
      </c>
      <c r="L60" s="190"/>
      <c r="M60" s="190"/>
      <c r="N60" s="260"/>
    </row>
    <row r="61" spans="1:14" ht="10.5" customHeight="1">
      <c r="A61" s="253"/>
      <c r="B61" s="254"/>
      <c r="C61" s="254"/>
      <c r="D61" s="255"/>
      <c r="E61" s="261"/>
      <c r="F61" s="250" t="s">
        <v>96</v>
      </c>
      <c r="G61" s="251"/>
      <c r="H61" s="251"/>
      <c r="I61" s="252"/>
      <c r="J61" s="263"/>
      <c r="K61" s="259" t="str">
        <f>CONCATENATE("     • ",DOLLAR(C65,2)," spent on Regular Expenses")</f>
        <v>     • $0.00 spent on Regular Expenses</v>
      </c>
      <c r="L61" s="190"/>
      <c r="M61" s="190"/>
      <c r="N61" s="260"/>
    </row>
    <row r="62" spans="1:14" ht="10.5" customHeight="1">
      <c r="A62" s="262"/>
      <c r="B62" s="262"/>
      <c r="C62" s="262"/>
      <c r="D62" s="262"/>
      <c r="E62" s="261"/>
      <c r="F62" s="250"/>
      <c r="G62" s="251"/>
      <c r="H62" s="251"/>
      <c r="I62" s="252"/>
      <c r="J62" s="263"/>
      <c r="K62" s="259" t="str">
        <f>CONCATENATE("          (like ",'Start Here'!$F$72," / ",'Start Here'!$F$73," / etc.)")</f>
        <v>          (like rent / phone bill / etc.)</v>
      </c>
      <c r="L62" s="190"/>
      <c r="M62" s="190"/>
      <c r="N62" s="260"/>
    </row>
    <row r="63" spans="1:14" ht="10.5" customHeight="1">
      <c r="A63" s="117" t="s">
        <v>64</v>
      </c>
      <c r="B63" s="117" t="s">
        <v>65</v>
      </c>
      <c r="C63" s="117" t="s">
        <v>66</v>
      </c>
      <c r="D63" s="117" t="s">
        <v>67</v>
      </c>
      <c r="E63" s="261"/>
      <c r="F63" s="253"/>
      <c r="G63" s="254"/>
      <c r="H63" s="254"/>
      <c r="I63" s="255"/>
      <c r="J63" s="263"/>
      <c r="K63" s="259" t="str">
        <f>CONCATENATE("     • ",DOLLAR(C66,2)," spent on Irregular Expenses")</f>
        <v>     • $0.00 spent on Irregular Expenses</v>
      </c>
      <c r="L63" s="190"/>
      <c r="M63" s="190"/>
      <c r="N63" s="260"/>
    </row>
    <row r="64" spans="1:14" ht="10.5" customHeight="1">
      <c r="A64" s="110" t="s">
        <v>68</v>
      </c>
      <c r="B64" s="119">
        <f>$L$36</f>
        <v>705.5</v>
      </c>
      <c r="C64" s="119">
        <f>L35</f>
        <v>0</v>
      </c>
      <c r="D64" s="50">
        <f>B64-C64</f>
        <v>705.5</v>
      </c>
      <c r="E64" s="144"/>
      <c r="F64" s="262"/>
      <c r="G64" s="262"/>
      <c r="H64" s="262"/>
      <c r="I64" s="262"/>
      <c r="J64" s="264"/>
      <c r="K64" s="259" t="str">
        <f>CONCATENATE("          (like ",'Start Here'!$F$84," / ",'Start Here'!$F$85," / etc.)")</f>
        <v>          (like car maint. / medical / etc.)</v>
      </c>
      <c r="L64" s="190"/>
      <c r="M64" s="190"/>
      <c r="N64" s="260"/>
    </row>
    <row r="65" spans="1:14" ht="10.5" customHeight="1">
      <c r="A65" s="110" t="s">
        <v>69</v>
      </c>
      <c r="B65" s="119">
        <f>'Start Here'!$O$77</f>
        <v>1469.5</v>
      </c>
      <c r="C65" s="119">
        <f>SUM($C$42:$C$51)</f>
        <v>0</v>
      </c>
      <c r="D65" s="50">
        <f>B65-C65</f>
        <v>1469.5</v>
      </c>
      <c r="E65" s="265"/>
      <c r="F65" s="270" t="s">
        <v>61</v>
      </c>
      <c r="G65" s="271"/>
      <c r="H65" s="272"/>
      <c r="I65" s="50">
        <f>M35</f>
        <v>0</v>
      </c>
      <c r="J65" s="276"/>
      <c r="K65" s="259" t="str">
        <f>CONCATENATE("We brought in ",DOLLAR($M$35,2)," for the month, so we ended up ",IF(SUM($M$35-(Analysis!K16+Analysis!K32+Analysis!K67))&gt;0,CONCATENATE("making ",DOLLAR(($M$35-C67),2)," beyond what we spent."),IF(SUM($M$35-C67)=0," breaking even.",CONCATENATE(" spending ",DOLLAR($M$35-C67,2)," beyond what we made."))))</f>
        <v>We brought in $0.00 for the month, so we ended up  breaking even.</v>
      </c>
      <c r="L65" s="190"/>
      <c r="M65" s="190"/>
      <c r="N65" s="260"/>
    </row>
    <row r="66" spans="1:14" ht="10.5" customHeight="1">
      <c r="A66" s="110" t="s">
        <v>70</v>
      </c>
      <c r="B66" s="119">
        <f>'Start Here'!$O$89</f>
        <v>375</v>
      </c>
      <c r="C66" s="119">
        <f>SUM($E$52:$N$52)</f>
        <v>0</v>
      </c>
      <c r="D66" s="50">
        <f>B66-C66</f>
        <v>375</v>
      </c>
      <c r="E66" s="265"/>
      <c r="F66" s="270" t="s">
        <v>62</v>
      </c>
      <c r="G66" s="271"/>
      <c r="H66" s="272"/>
      <c r="I66" s="50">
        <f>C67</f>
        <v>0</v>
      </c>
      <c r="J66" s="265"/>
      <c r="K66" s="259"/>
      <c r="L66" s="190"/>
      <c r="M66" s="190"/>
      <c r="N66" s="260"/>
    </row>
    <row r="67" spans="1:14" ht="10.5" customHeight="1">
      <c r="A67" s="109" t="s">
        <v>18</v>
      </c>
      <c r="B67" s="50">
        <f>SUM(B64:B66)</f>
        <v>2550</v>
      </c>
      <c r="C67" s="50">
        <f>SUM(C64:C66)</f>
        <v>0</v>
      </c>
      <c r="D67" s="112">
        <f>SUM(D64:D66)</f>
        <v>2550</v>
      </c>
      <c r="E67" s="265"/>
      <c r="F67" s="273" t="s">
        <v>67</v>
      </c>
      <c r="G67" s="274"/>
      <c r="H67" s="275"/>
      <c r="I67" s="112">
        <f>I65-I66</f>
        <v>0</v>
      </c>
      <c r="J67" s="120"/>
      <c r="K67" s="268" t="s">
        <v>72</v>
      </c>
      <c r="L67" s="191"/>
      <c r="M67" s="191"/>
      <c r="N67" s="269"/>
    </row>
    <row r="68" spans="1:14" ht="10.5" customHeight="1">
      <c r="A68" s="258"/>
      <c r="B68" s="258"/>
      <c r="C68" s="258"/>
      <c r="D68" s="258"/>
      <c r="E68" s="258"/>
      <c r="F68" s="258"/>
      <c r="G68" s="258"/>
      <c r="H68" s="258"/>
      <c r="I68" s="258"/>
      <c r="J68" s="258"/>
      <c r="K68" s="258"/>
      <c r="L68" s="258"/>
      <c r="M68" s="258"/>
      <c r="N68" s="258"/>
    </row>
    <row r="69" s="113" customFormat="1" ht="3.75" customHeight="1"/>
    <row r="70" spans="1:14" ht="10.5" customHeight="1">
      <c r="A70" s="78"/>
      <c r="B70" s="78"/>
      <c r="C70" s="78"/>
      <c r="D70" s="78"/>
      <c r="E70" s="78"/>
      <c r="F70" s="78"/>
      <c r="G70" s="78"/>
      <c r="H70" s="78"/>
      <c r="I70" s="78"/>
      <c r="J70" s="78"/>
      <c r="K70" s="78"/>
      <c r="L70" s="78"/>
      <c r="M70" s="78"/>
      <c r="N70" s="78"/>
    </row>
    <row r="71" spans="1:6" ht="10.5" customHeight="1">
      <c r="A71" s="78"/>
      <c r="B71" s="78"/>
      <c r="C71" s="78"/>
      <c r="D71" s="78"/>
      <c r="E71" s="78"/>
      <c r="F71" s="78"/>
    </row>
    <row r="72" spans="1:6" ht="10.5" customHeight="1">
      <c r="A72" s="78"/>
      <c r="B72" s="78"/>
      <c r="C72" s="78"/>
      <c r="D72" s="78"/>
      <c r="E72" s="78"/>
      <c r="F72" s="78"/>
    </row>
    <row r="73" spans="1:6" ht="10.5" customHeight="1">
      <c r="A73" s="78"/>
      <c r="B73" s="78"/>
      <c r="C73" s="78"/>
      <c r="D73" s="78"/>
      <c r="E73" s="78"/>
      <c r="F73" s="78"/>
    </row>
    <row r="74" spans="1:6" ht="10.5" customHeight="1">
      <c r="A74" s="78"/>
      <c r="B74" s="78"/>
      <c r="C74" s="78"/>
      <c r="D74" s="78"/>
      <c r="E74" s="78"/>
      <c r="F74" s="78"/>
    </row>
    <row r="75" spans="1:6" ht="10.5" customHeight="1">
      <c r="A75" s="78"/>
      <c r="B75" s="78"/>
      <c r="C75" s="78"/>
      <c r="D75" s="78"/>
      <c r="E75" s="78"/>
      <c r="F75" s="78"/>
    </row>
    <row r="76" spans="1:6" ht="10.5" customHeight="1">
      <c r="A76" s="78"/>
      <c r="B76" s="78"/>
      <c r="C76" s="78"/>
      <c r="D76" s="78"/>
      <c r="E76" s="78"/>
      <c r="F76" s="78"/>
    </row>
    <row r="77" spans="1:6" ht="10.5" customHeight="1">
      <c r="A77" s="78"/>
      <c r="B77" s="78"/>
      <c r="C77" s="78"/>
      <c r="D77" s="78"/>
      <c r="E77" s="78"/>
      <c r="F77" s="78"/>
    </row>
    <row r="78" spans="1:6" ht="10.5" customHeight="1">
      <c r="A78" s="78"/>
      <c r="B78" s="78"/>
      <c r="C78" s="78"/>
      <c r="D78" s="78"/>
      <c r="E78" s="78"/>
      <c r="F78" s="78"/>
    </row>
    <row r="79" spans="1:6" ht="10.5" customHeight="1">
      <c r="A79" s="78"/>
      <c r="B79" s="78"/>
      <c r="C79" s="78"/>
      <c r="D79" s="78"/>
      <c r="E79" s="78"/>
      <c r="F79" s="78"/>
    </row>
    <row r="80" spans="1:6" ht="10.5" customHeight="1">
      <c r="A80" s="111"/>
      <c r="B80" s="111"/>
      <c r="C80" s="111"/>
      <c r="D80" s="111"/>
      <c r="E80" s="111"/>
      <c r="F80" s="111"/>
    </row>
    <row r="81" spans="1:6" ht="10.5" customHeight="1">
      <c r="A81" s="111"/>
      <c r="B81" s="111"/>
      <c r="C81" s="111"/>
      <c r="D81" s="111"/>
      <c r="E81" s="111"/>
      <c r="F81" s="111"/>
    </row>
    <row r="82" spans="1:6" ht="10.5" customHeight="1">
      <c r="A82" s="111"/>
      <c r="B82" s="111"/>
      <c r="C82" s="111"/>
      <c r="D82" s="111"/>
      <c r="E82" s="111"/>
      <c r="F82" s="111"/>
    </row>
    <row r="83" spans="1:6" ht="10.5" customHeight="1">
      <c r="A83" s="111"/>
      <c r="B83" s="111"/>
      <c r="C83" s="111"/>
      <c r="D83" s="111"/>
      <c r="E83" s="111"/>
      <c r="F83" s="111"/>
    </row>
  </sheetData>
  <sheetProtection/>
  <mergeCells count="45">
    <mergeCell ref="E58:E63"/>
    <mergeCell ref="F58:I60"/>
    <mergeCell ref="K58:N58"/>
    <mergeCell ref="K59:N59"/>
    <mergeCell ref="K60:N60"/>
    <mergeCell ref="A68:N68"/>
    <mergeCell ref="E65:E67"/>
    <mergeCell ref="F65:H65"/>
    <mergeCell ref="J65:J66"/>
    <mergeCell ref="K65:N66"/>
    <mergeCell ref="F66:H66"/>
    <mergeCell ref="F67:H67"/>
    <mergeCell ref="K67:N67"/>
    <mergeCell ref="A56:D56"/>
    <mergeCell ref="F56:I56"/>
    <mergeCell ref="J56:J64"/>
    <mergeCell ref="K56:N56"/>
    <mergeCell ref="A57:D61"/>
    <mergeCell ref="F57:I57"/>
    <mergeCell ref="A62:D62"/>
    <mergeCell ref="K62:N62"/>
    <mergeCell ref="K63:N63"/>
    <mergeCell ref="K64:N64"/>
    <mergeCell ref="K57:N57"/>
    <mergeCell ref="F64:I64"/>
    <mergeCell ref="A48:B48"/>
    <mergeCell ref="A49:B49"/>
    <mergeCell ref="A50:B50"/>
    <mergeCell ref="A51:B51"/>
    <mergeCell ref="F61:I63"/>
    <mergeCell ref="K61:N61"/>
    <mergeCell ref="A54:N54"/>
    <mergeCell ref="A55:N55"/>
    <mergeCell ref="A42:B42"/>
    <mergeCell ref="A43:B43"/>
    <mergeCell ref="A44:B44"/>
    <mergeCell ref="A45:B45"/>
    <mergeCell ref="A46:B46"/>
    <mergeCell ref="A47:B47"/>
    <mergeCell ref="A1:K1"/>
    <mergeCell ref="A2:K2"/>
    <mergeCell ref="A40:C40"/>
    <mergeCell ref="E40:N40"/>
    <mergeCell ref="A41:C41"/>
    <mergeCell ref="E41:N41"/>
  </mergeCells>
  <conditionalFormatting sqref="A71:F79 L4:N37 A70:N70">
    <cfRule type="cellIs" priority="1" dxfId="9" operator="lessThan" stopIfTrue="1">
      <formula>0</formula>
    </cfRule>
  </conditionalFormatting>
  <conditionalFormatting sqref="B8:K34">
    <cfRule type="cellIs" priority="2" dxfId="13" operator="equal" stopIfTrue="1">
      <formula>" "</formula>
    </cfRule>
  </conditionalFormatting>
  <conditionalFormatting sqref="B36:K36">
    <cfRule type="cellIs" priority="3" dxfId="9" operator="lessThan" stopIfTrue="1">
      <formula>0</formula>
    </cfRule>
    <cfRule type="cellIs" priority="4" dxfId="20" operator="equal" stopIfTrue="1">
      <formula>" "</formula>
    </cfRule>
  </conditionalFormatting>
  <conditionalFormatting sqref="B4:K4">
    <cfRule type="cellIs" priority="5" dxfId="13" operator="equal" stopIfTrue="1">
      <formula>" "</formula>
    </cfRule>
    <cfRule type="cellIs" priority="6" dxfId="2" operator="equal" stopIfTrue="1">
      <formula>"This"</formula>
    </cfRule>
  </conditionalFormatting>
  <conditionalFormatting sqref="B5:K5">
    <cfRule type="cellIs" priority="7" dxfId="13" operator="equal" stopIfTrue="1">
      <formula>" "</formula>
    </cfRule>
    <cfRule type="cellIs" priority="8" dxfId="2" operator="equal" stopIfTrue="1">
      <formula>"column"</formula>
    </cfRule>
  </conditionalFormatting>
  <conditionalFormatting sqref="B6:K6">
    <cfRule type="cellIs" priority="9" dxfId="13" operator="equal" stopIfTrue="1">
      <formula>" "</formula>
    </cfRule>
    <cfRule type="cellIs" priority="10" dxfId="2" operator="equal" stopIfTrue="1">
      <formula>"stays"</formula>
    </cfRule>
  </conditionalFormatting>
  <conditionalFormatting sqref="B7:K7">
    <cfRule type="cellIs" priority="11" dxfId="13" operator="equal" stopIfTrue="1">
      <formula>" "</formula>
    </cfRule>
    <cfRule type="cellIs" priority="12" dxfId="2" operator="equal" stopIfTrue="1">
      <formula>"blank."</formula>
    </cfRule>
  </conditionalFormatting>
  <conditionalFormatting sqref="E42:N42 B3:K3 B38:K38 B50:B51 A42:A51">
    <cfRule type="cellIs" priority="13" dxfId="11" operator="equal" stopIfTrue="1">
      <formula>0</formula>
    </cfRule>
  </conditionalFormatting>
  <conditionalFormatting sqref="B35:K35">
    <cfRule type="cellIs" priority="14" dxfId="10" operator="equal" stopIfTrue="1">
      <formula>" "</formula>
    </cfRule>
  </conditionalFormatting>
  <conditionalFormatting sqref="B37:K37">
    <cfRule type="cellIs" priority="15" dxfId="9" operator="lessThan" stopIfTrue="1">
      <formula>0</formula>
    </cfRule>
    <cfRule type="cellIs" priority="16" dxfId="1" operator="equal" stopIfTrue="1">
      <formula>" "</formula>
    </cfRule>
  </conditionalFormatting>
  <conditionalFormatting sqref="E53:N53">
    <cfRule type="cellIs" priority="17" dxfId="1" operator="equal" stopIfTrue="1">
      <formula>" "</formula>
    </cfRule>
  </conditionalFormatting>
  <conditionalFormatting sqref="E47:N51 C42:C51">
    <cfRule type="cellIs" priority="18" dxfId="2" operator="equal" stopIfTrue="1">
      <formula>" "</formula>
    </cfRule>
  </conditionalFormatting>
  <conditionalFormatting sqref="E46:N46">
    <cfRule type="cellIs" priority="19" dxfId="2" operator="equal" stopIfTrue="1">
      <formula>"blank."</formula>
    </cfRule>
  </conditionalFormatting>
  <conditionalFormatting sqref="E43:N43">
    <cfRule type="cellIs" priority="20" dxfId="2" operator="equal" stopIfTrue="1">
      <formula>"This"</formula>
    </cfRule>
  </conditionalFormatting>
  <conditionalFormatting sqref="E44:N44">
    <cfRule type="cellIs" priority="21" dxfId="2" operator="equal" stopIfTrue="1">
      <formula>"column"</formula>
    </cfRule>
  </conditionalFormatting>
  <conditionalFormatting sqref="E45:N45">
    <cfRule type="cellIs" priority="22" dxfId="2" operator="equal" stopIfTrue="1">
      <formula>"stays"</formula>
    </cfRule>
  </conditionalFormatting>
  <conditionalFormatting sqref="E52:N52">
    <cfRule type="cellIs" priority="23" dxfId="1" operator="equal" stopIfTrue="1">
      <formula>" "</formula>
    </cfRule>
    <cfRule type="cellIs" priority="24" dxfId="0" operator="equal" stopIfTrue="1">
      <formula>0</formula>
    </cfRule>
  </conditionalFormatting>
  <printOptions/>
  <pageMargins left="0.75" right="0.75" top="1" bottom="1" header="0.5" footer="0.5"/>
  <pageSetup orientation="portrait" paperSize="9"/>
  <ignoredErrors>
    <ignoredError sqref="L35" formula="1"/>
  </ignoredErrors>
  <legacyDrawing r:id="rId2"/>
</worksheet>
</file>

<file path=xl/worksheets/sheet11.xml><?xml version="1.0" encoding="utf-8"?>
<worksheet xmlns="http://schemas.openxmlformats.org/spreadsheetml/2006/main" xmlns:r="http://schemas.openxmlformats.org/officeDocument/2006/relationships">
  <dimension ref="A1:N83"/>
  <sheetViews>
    <sheetView showGridLines="0" zoomScalePageLayoutView="0" workbookViewId="0" topLeftCell="A1">
      <selection activeCell="B4" sqref="B4"/>
    </sheetView>
  </sheetViews>
  <sheetFormatPr defaultColWidth="9.28125" defaultRowHeight="12.75"/>
  <cols>
    <col min="1" max="14" width="12.140625" style="75" customWidth="1"/>
    <col min="15" max="16384" width="9.28125" style="75" customWidth="1"/>
  </cols>
  <sheetData>
    <row r="1" spans="1:14" ht="10.5" customHeight="1">
      <c r="A1" s="277" t="s">
        <v>75</v>
      </c>
      <c r="B1" s="278"/>
      <c r="C1" s="278"/>
      <c r="D1" s="278"/>
      <c r="E1" s="278"/>
      <c r="F1" s="278"/>
      <c r="G1" s="278"/>
      <c r="H1" s="278"/>
      <c r="I1" s="278"/>
      <c r="J1" s="278"/>
      <c r="K1" s="278"/>
      <c r="L1" s="132"/>
      <c r="M1" s="121"/>
      <c r="N1" s="122"/>
    </row>
    <row r="2" spans="1:14" ht="10.5" customHeight="1" thickBot="1">
      <c r="A2" s="280" t="s">
        <v>79</v>
      </c>
      <c r="B2" s="281"/>
      <c r="C2" s="281"/>
      <c r="D2" s="281"/>
      <c r="E2" s="281"/>
      <c r="F2" s="281"/>
      <c r="G2" s="281"/>
      <c r="H2" s="281"/>
      <c r="I2" s="281"/>
      <c r="J2" s="281"/>
      <c r="K2" s="281"/>
      <c r="L2" s="133"/>
      <c r="M2" s="123"/>
      <c r="N2" s="123"/>
    </row>
    <row r="3" spans="1:14" s="39" customFormat="1" ht="10.5" customHeight="1">
      <c r="A3" s="114">
        <f>DATE('Start Here'!S129,10,1)</f>
        <v>40087</v>
      </c>
      <c r="B3" s="37" t="str">
        <f>'Start Here'!O40</f>
        <v>housecare</v>
      </c>
      <c r="C3" s="37" t="str">
        <f>'Start Here'!O41</f>
        <v>groceries</v>
      </c>
      <c r="D3" s="37" t="str">
        <f>'Start Here'!O42</f>
        <v>dining out</v>
      </c>
      <c r="E3" s="37" t="str">
        <f>'Start Here'!O43</f>
        <v>car gas</v>
      </c>
      <c r="F3" s="37" t="str">
        <f>'Start Here'!O44</f>
        <v>haircuts</v>
      </c>
      <c r="G3" s="37" t="str">
        <f>'Start Here'!O45</f>
        <v>misc.</v>
      </c>
      <c r="H3" s="37">
        <f>'Start Here'!O46</f>
        <v>0</v>
      </c>
      <c r="I3" s="37">
        <f>'Start Here'!O47</f>
        <v>0</v>
      </c>
      <c r="J3" s="37">
        <f>'Start Here'!O48</f>
        <v>0</v>
      </c>
      <c r="K3" s="37">
        <f>'Start Here'!O49</f>
        <v>0</v>
      </c>
      <c r="L3" s="134" t="s">
        <v>5</v>
      </c>
      <c r="M3" s="125" t="s">
        <v>3</v>
      </c>
      <c r="N3" s="38" t="s">
        <v>4</v>
      </c>
    </row>
    <row r="4" spans="1:14" ht="10.5" customHeight="1">
      <c r="A4" s="118">
        <v>1</v>
      </c>
      <c r="B4" s="76">
        <f>IF(B3=0,"This","")</f>
      </c>
      <c r="C4" s="76">
        <f aca="true" t="shared" si="0" ref="C4:K4">IF(C3=0,"This","")</f>
      </c>
      <c r="D4" s="76">
        <f t="shared" si="0"/>
      </c>
      <c r="E4" s="76">
        <f t="shared" si="0"/>
      </c>
      <c r="F4" s="76">
        <f t="shared" si="0"/>
      </c>
      <c r="G4" s="76">
        <f t="shared" si="0"/>
      </c>
      <c r="H4" s="76" t="str">
        <f t="shared" si="0"/>
        <v>This</v>
      </c>
      <c r="I4" s="76" t="str">
        <f t="shared" si="0"/>
        <v>This</v>
      </c>
      <c r="J4" s="76" t="str">
        <f t="shared" si="0"/>
        <v>This</v>
      </c>
      <c r="K4" s="76" t="str">
        <f t="shared" si="0"/>
        <v>This</v>
      </c>
      <c r="L4" s="77">
        <f aca="true" t="shared" si="1" ref="L4:L34">SUM(B4:K4)</f>
        <v>0</v>
      </c>
      <c r="M4" s="126"/>
      <c r="N4" s="77">
        <f>M4-L4-'Start Here'!O77-'Start Here'!O89</f>
        <v>-1844.5</v>
      </c>
    </row>
    <row r="5" spans="1:14" ht="10.5" customHeight="1">
      <c r="A5" s="118">
        <f aca="true" t="shared" si="2" ref="A5:A34">A4+1</f>
        <v>2</v>
      </c>
      <c r="B5" s="76">
        <f>IF(B3=0,"column","")</f>
      </c>
      <c r="C5" s="76">
        <f aca="true" t="shared" si="3" ref="C5:H5">IF(C3=0,"column","")</f>
      </c>
      <c r="D5" s="76">
        <f t="shared" si="3"/>
      </c>
      <c r="E5" s="76">
        <f t="shared" si="3"/>
      </c>
      <c r="F5" s="76">
        <f t="shared" si="3"/>
      </c>
      <c r="G5" s="76">
        <f t="shared" si="3"/>
      </c>
      <c r="H5" s="76" t="str">
        <f t="shared" si="3"/>
        <v>column</v>
      </c>
      <c r="I5" s="76" t="str">
        <f>IF(I3=0,"column","")</f>
        <v>column</v>
      </c>
      <c r="J5" s="76" t="str">
        <f>IF(J3=0,"column","")</f>
        <v>column</v>
      </c>
      <c r="K5" s="76" t="str">
        <f>IF(K3=0,"column","")</f>
        <v>column</v>
      </c>
      <c r="L5" s="77">
        <f t="shared" si="1"/>
        <v>0</v>
      </c>
      <c r="M5" s="126"/>
      <c r="N5" s="77">
        <f aca="true" t="shared" si="4" ref="N5:N34">N4+M5-L5</f>
        <v>-1844.5</v>
      </c>
    </row>
    <row r="6" spans="1:14" ht="10.5" customHeight="1">
      <c r="A6" s="118">
        <f t="shared" si="2"/>
        <v>3</v>
      </c>
      <c r="B6" s="76">
        <f>IF(B3=0,"stays","")</f>
      </c>
      <c r="C6" s="76">
        <f aca="true" t="shared" si="5" ref="C6:H6">IF(C3=0,"stays","")</f>
      </c>
      <c r="D6" s="76">
        <f t="shared" si="5"/>
      </c>
      <c r="E6" s="76">
        <f t="shared" si="5"/>
      </c>
      <c r="F6" s="76">
        <f t="shared" si="5"/>
      </c>
      <c r="G6" s="76">
        <f t="shared" si="5"/>
      </c>
      <c r="H6" s="76" t="str">
        <f t="shared" si="5"/>
        <v>stays</v>
      </c>
      <c r="I6" s="76" t="str">
        <f>IF(I3=0,"stays","")</f>
        <v>stays</v>
      </c>
      <c r="J6" s="76" t="str">
        <f>IF(J3=0,"stays","")</f>
        <v>stays</v>
      </c>
      <c r="K6" s="76" t="str">
        <f>IF(K3=0,"stays","")</f>
        <v>stays</v>
      </c>
      <c r="L6" s="77">
        <f t="shared" si="1"/>
        <v>0</v>
      </c>
      <c r="M6" s="126"/>
      <c r="N6" s="77">
        <f t="shared" si="4"/>
        <v>-1844.5</v>
      </c>
    </row>
    <row r="7" spans="1:14" ht="10.5" customHeight="1">
      <c r="A7" s="118">
        <f t="shared" si="2"/>
        <v>4</v>
      </c>
      <c r="B7" s="76">
        <f>IF(B3=0,"blank.","")</f>
      </c>
      <c r="C7" s="76">
        <f aca="true" t="shared" si="6" ref="C7:H7">IF(C3=0,"blank.","")</f>
      </c>
      <c r="D7" s="76">
        <f t="shared" si="6"/>
      </c>
      <c r="E7" s="76">
        <f t="shared" si="6"/>
      </c>
      <c r="F7" s="76">
        <f t="shared" si="6"/>
      </c>
      <c r="G7" s="76">
        <f t="shared" si="6"/>
      </c>
      <c r="H7" s="76" t="str">
        <f t="shared" si="6"/>
        <v>blank.</v>
      </c>
      <c r="I7" s="76" t="str">
        <f>IF(I3=0,"blank.","")</f>
        <v>blank.</v>
      </c>
      <c r="J7" s="76" t="str">
        <f>IF(J3=0,"blank.","")</f>
        <v>blank.</v>
      </c>
      <c r="K7" s="76" t="str">
        <f>IF(K3=0,"blank.","")</f>
        <v>blank.</v>
      </c>
      <c r="L7" s="77">
        <f t="shared" si="1"/>
        <v>0</v>
      </c>
      <c r="M7" s="126"/>
      <c r="N7" s="77">
        <f t="shared" si="4"/>
        <v>-1844.5</v>
      </c>
    </row>
    <row r="8" spans="1:14" ht="10.5" customHeight="1">
      <c r="A8" s="118">
        <f t="shared" si="2"/>
        <v>5</v>
      </c>
      <c r="B8" s="76">
        <f aca="true" t="shared" si="7" ref="B8:B34">IF($B$3=0," ","")</f>
      </c>
      <c r="C8" s="76">
        <f aca="true" t="shared" si="8" ref="C8:C34">IF($C$3=0," ","")</f>
      </c>
      <c r="D8" s="76">
        <f aca="true" t="shared" si="9" ref="D8:D34">IF($D$3=0," ","")</f>
      </c>
      <c r="E8" s="76">
        <f aca="true" t="shared" si="10" ref="E8:E34">IF($E$3=0," ","")</f>
      </c>
      <c r="F8" s="76">
        <f aca="true" t="shared" si="11" ref="F8:F34">IF($F$3=0," ","")</f>
      </c>
      <c r="G8" s="76">
        <f aca="true" t="shared" si="12" ref="G8:G34">IF($G$3=0," ","")</f>
      </c>
      <c r="H8" s="76" t="str">
        <f aca="true" t="shared" si="13" ref="H8:H34">IF($H$3=0," ","")</f>
        <v> </v>
      </c>
      <c r="I8" s="76" t="str">
        <f aca="true" t="shared" si="14" ref="I8:I34">IF($I$3=0," ","")</f>
        <v> </v>
      </c>
      <c r="J8" s="76" t="str">
        <f aca="true" t="shared" si="15" ref="J8:J34">IF($J$3=0," ","")</f>
        <v> </v>
      </c>
      <c r="K8" s="76" t="str">
        <f aca="true" t="shared" si="16" ref="K8:K34">IF($K$3=0," ","")</f>
        <v> </v>
      </c>
      <c r="L8" s="77">
        <f t="shared" si="1"/>
        <v>0</v>
      </c>
      <c r="M8" s="126"/>
      <c r="N8" s="77">
        <f t="shared" si="4"/>
        <v>-1844.5</v>
      </c>
    </row>
    <row r="9" spans="1:14" ht="10.5" customHeight="1">
      <c r="A9" s="118">
        <f t="shared" si="2"/>
        <v>6</v>
      </c>
      <c r="B9" s="76">
        <f t="shared" si="7"/>
      </c>
      <c r="C9" s="76">
        <f t="shared" si="8"/>
      </c>
      <c r="D9" s="76">
        <f t="shared" si="9"/>
      </c>
      <c r="E9" s="76">
        <f t="shared" si="10"/>
      </c>
      <c r="F9" s="76">
        <f t="shared" si="11"/>
      </c>
      <c r="G9" s="76">
        <f t="shared" si="12"/>
      </c>
      <c r="H9" s="76" t="str">
        <f t="shared" si="13"/>
        <v> </v>
      </c>
      <c r="I9" s="76" t="str">
        <f t="shared" si="14"/>
        <v> </v>
      </c>
      <c r="J9" s="76" t="str">
        <f t="shared" si="15"/>
        <v> </v>
      </c>
      <c r="K9" s="76" t="str">
        <f t="shared" si="16"/>
        <v> </v>
      </c>
      <c r="L9" s="77">
        <f t="shared" si="1"/>
        <v>0</v>
      </c>
      <c r="M9" s="126"/>
      <c r="N9" s="77">
        <f t="shared" si="4"/>
        <v>-1844.5</v>
      </c>
    </row>
    <row r="10" spans="1:14" ht="10.5" customHeight="1">
      <c r="A10" s="118">
        <f t="shared" si="2"/>
        <v>7</v>
      </c>
      <c r="B10" s="76">
        <f t="shared" si="7"/>
      </c>
      <c r="C10" s="76">
        <f t="shared" si="8"/>
      </c>
      <c r="D10" s="76">
        <f t="shared" si="9"/>
      </c>
      <c r="E10" s="76">
        <f t="shared" si="10"/>
      </c>
      <c r="F10" s="76">
        <f t="shared" si="11"/>
      </c>
      <c r="G10" s="76">
        <f t="shared" si="12"/>
      </c>
      <c r="H10" s="76" t="str">
        <f t="shared" si="13"/>
        <v> </v>
      </c>
      <c r="I10" s="76" t="str">
        <f t="shared" si="14"/>
        <v> </v>
      </c>
      <c r="J10" s="76" t="str">
        <f t="shared" si="15"/>
        <v> </v>
      </c>
      <c r="K10" s="76" t="str">
        <f t="shared" si="16"/>
        <v> </v>
      </c>
      <c r="L10" s="77">
        <f t="shared" si="1"/>
        <v>0</v>
      </c>
      <c r="M10" s="126"/>
      <c r="N10" s="77">
        <f t="shared" si="4"/>
        <v>-1844.5</v>
      </c>
    </row>
    <row r="11" spans="1:14" ht="10.5" customHeight="1">
      <c r="A11" s="118">
        <f t="shared" si="2"/>
        <v>8</v>
      </c>
      <c r="B11" s="76">
        <f t="shared" si="7"/>
      </c>
      <c r="C11" s="76">
        <f t="shared" si="8"/>
      </c>
      <c r="D11" s="76">
        <f t="shared" si="9"/>
      </c>
      <c r="E11" s="76">
        <f t="shared" si="10"/>
      </c>
      <c r="F11" s="76">
        <f t="shared" si="11"/>
      </c>
      <c r="G11" s="76">
        <f t="shared" si="12"/>
      </c>
      <c r="H11" s="76" t="str">
        <f t="shared" si="13"/>
        <v> </v>
      </c>
      <c r="I11" s="76" t="str">
        <f t="shared" si="14"/>
        <v> </v>
      </c>
      <c r="J11" s="76" t="str">
        <f t="shared" si="15"/>
        <v> </v>
      </c>
      <c r="K11" s="76" t="str">
        <f t="shared" si="16"/>
        <v> </v>
      </c>
      <c r="L11" s="77">
        <f t="shared" si="1"/>
        <v>0</v>
      </c>
      <c r="M11" s="126"/>
      <c r="N11" s="77">
        <f t="shared" si="4"/>
        <v>-1844.5</v>
      </c>
    </row>
    <row r="12" spans="1:14" ht="10.5" customHeight="1">
      <c r="A12" s="118">
        <f t="shared" si="2"/>
        <v>9</v>
      </c>
      <c r="B12" s="76">
        <f t="shared" si="7"/>
      </c>
      <c r="C12" s="76">
        <f t="shared" si="8"/>
      </c>
      <c r="D12" s="76">
        <f t="shared" si="9"/>
      </c>
      <c r="E12" s="76">
        <f t="shared" si="10"/>
      </c>
      <c r="F12" s="76">
        <f t="shared" si="11"/>
      </c>
      <c r="G12" s="76">
        <f t="shared" si="12"/>
      </c>
      <c r="H12" s="76" t="str">
        <f t="shared" si="13"/>
        <v> </v>
      </c>
      <c r="I12" s="76" t="str">
        <f t="shared" si="14"/>
        <v> </v>
      </c>
      <c r="J12" s="76" t="str">
        <f t="shared" si="15"/>
        <v> </v>
      </c>
      <c r="K12" s="76" t="str">
        <f t="shared" si="16"/>
        <v> </v>
      </c>
      <c r="L12" s="77">
        <f t="shared" si="1"/>
        <v>0</v>
      </c>
      <c r="M12" s="126"/>
      <c r="N12" s="77">
        <f t="shared" si="4"/>
        <v>-1844.5</v>
      </c>
    </row>
    <row r="13" spans="1:14" ht="10.5" customHeight="1">
      <c r="A13" s="118">
        <f t="shared" si="2"/>
        <v>10</v>
      </c>
      <c r="B13" s="76">
        <f t="shared" si="7"/>
      </c>
      <c r="C13" s="76">
        <f t="shared" si="8"/>
      </c>
      <c r="D13" s="76">
        <f t="shared" si="9"/>
      </c>
      <c r="E13" s="76">
        <f t="shared" si="10"/>
      </c>
      <c r="F13" s="76">
        <f t="shared" si="11"/>
      </c>
      <c r="G13" s="76">
        <f t="shared" si="12"/>
      </c>
      <c r="H13" s="76" t="str">
        <f t="shared" si="13"/>
        <v> </v>
      </c>
      <c r="I13" s="76" t="str">
        <f t="shared" si="14"/>
        <v> </v>
      </c>
      <c r="J13" s="76" t="str">
        <f t="shared" si="15"/>
        <v> </v>
      </c>
      <c r="K13" s="76" t="str">
        <f t="shared" si="16"/>
        <v> </v>
      </c>
      <c r="L13" s="77">
        <f t="shared" si="1"/>
        <v>0</v>
      </c>
      <c r="M13" s="126"/>
      <c r="N13" s="77">
        <f t="shared" si="4"/>
        <v>-1844.5</v>
      </c>
    </row>
    <row r="14" spans="1:14" ht="10.5" customHeight="1">
      <c r="A14" s="118">
        <f t="shared" si="2"/>
        <v>11</v>
      </c>
      <c r="B14" s="76">
        <f t="shared" si="7"/>
      </c>
      <c r="C14" s="76">
        <f t="shared" si="8"/>
      </c>
      <c r="D14" s="76">
        <f t="shared" si="9"/>
      </c>
      <c r="E14" s="76">
        <f t="shared" si="10"/>
      </c>
      <c r="F14" s="76">
        <f t="shared" si="11"/>
      </c>
      <c r="G14" s="76">
        <f t="shared" si="12"/>
      </c>
      <c r="H14" s="76" t="str">
        <f t="shared" si="13"/>
        <v> </v>
      </c>
      <c r="I14" s="76" t="str">
        <f t="shared" si="14"/>
        <v> </v>
      </c>
      <c r="J14" s="76" t="str">
        <f t="shared" si="15"/>
        <v> </v>
      </c>
      <c r="K14" s="76" t="str">
        <f t="shared" si="16"/>
        <v> </v>
      </c>
      <c r="L14" s="77">
        <f t="shared" si="1"/>
        <v>0</v>
      </c>
      <c r="M14" s="126"/>
      <c r="N14" s="77">
        <f t="shared" si="4"/>
        <v>-1844.5</v>
      </c>
    </row>
    <row r="15" spans="1:14" ht="10.5" customHeight="1">
      <c r="A15" s="118">
        <f t="shared" si="2"/>
        <v>12</v>
      </c>
      <c r="B15" s="76">
        <f t="shared" si="7"/>
      </c>
      <c r="C15" s="76">
        <f t="shared" si="8"/>
      </c>
      <c r="D15" s="76">
        <f t="shared" si="9"/>
      </c>
      <c r="E15" s="76">
        <f t="shared" si="10"/>
      </c>
      <c r="F15" s="76">
        <f t="shared" si="11"/>
      </c>
      <c r="G15" s="76">
        <f t="shared" si="12"/>
      </c>
      <c r="H15" s="76" t="str">
        <f t="shared" si="13"/>
        <v> </v>
      </c>
      <c r="I15" s="76" t="str">
        <f t="shared" si="14"/>
        <v> </v>
      </c>
      <c r="J15" s="76" t="str">
        <f t="shared" si="15"/>
        <v> </v>
      </c>
      <c r="K15" s="76" t="str">
        <f t="shared" si="16"/>
        <v> </v>
      </c>
      <c r="L15" s="77">
        <f t="shared" si="1"/>
        <v>0</v>
      </c>
      <c r="M15" s="126"/>
      <c r="N15" s="77">
        <f t="shared" si="4"/>
        <v>-1844.5</v>
      </c>
    </row>
    <row r="16" spans="1:14" ht="10.5" customHeight="1">
      <c r="A16" s="118">
        <f t="shared" si="2"/>
        <v>13</v>
      </c>
      <c r="B16" s="76">
        <f t="shared" si="7"/>
      </c>
      <c r="C16" s="76">
        <f t="shared" si="8"/>
      </c>
      <c r="D16" s="76">
        <f t="shared" si="9"/>
      </c>
      <c r="E16" s="76">
        <f t="shared" si="10"/>
      </c>
      <c r="F16" s="76">
        <f t="shared" si="11"/>
      </c>
      <c r="G16" s="76">
        <f t="shared" si="12"/>
      </c>
      <c r="H16" s="76" t="str">
        <f t="shared" si="13"/>
        <v> </v>
      </c>
      <c r="I16" s="76" t="str">
        <f t="shared" si="14"/>
        <v> </v>
      </c>
      <c r="J16" s="76" t="str">
        <f t="shared" si="15"/>
        <v> </v>
      </c>
      <c r="K16" s="76" t="str">
        <f t="shared" si="16"/>
        <v> </v>
      </c>
      <c r="L16" s="77">
        <f t="shared" si="1"/>
        <v>0</v>
      </c>
      <c r="M16" s="126"/>
      <c r="N16" s="77">
        <f t="shared" si="4"/>
        <v>-1844.5</v>
      </c>
    </row>
    <row r="17" spans="1:14" ht="10.5" customHeight="1">
      <c r="A17" s="118">
        <f t="shared" si="2"/>
        <v>14</v>
      </c>
      <c r="B17" s="76">
        <f t="shared" si="7"/>
      </c>
      <c r="C17" s="76">
        <f t="shared" si="8"/>
      </c>
      <c r="D17" s="76">
        <f t="shared" si="9"/>
      </c>
      <c r="E17" s="76">
        <f t="shared" si="10"/>
      </c>
      <c r="F17" s="76">
        <f t="shared" si="11"/>
      </c>
      <c r="G17" s="76">
        <f t="shared" si="12"/>
      </c>
      <c r="H17" s="76" t="str">
        <f t="shared" si="13"/>
        <v> </v>
      </c>
      <c r="I17" s="76" t="str">
        <f t="shared" si="14"/>
        <v> </v>
      </c>
      <c r="J17" s="76" t="str">
        <f t="shared" si="15"/>
        <v> </v>
      </c>
      <c r="K17" s="76" t="str">
        <f t="shared" si="16"/>
        <v> </v>
      </c>
      <c r="L17" s="77">
        <f t="shared" si="1"/>
        <v>0</v>
      </c>
      <c r="M17" s="126"/>
      <c r="N17" s="77">
        <f t="shared" si="4"/>
        <v>-1844.5</v>
      </c>
    </row>
    <row r="18" spans="1:14" ht="10.5" customHeight="1">
      <c r="A18" s="118">
        <f t="shared" si="2"/>
        <v>15</v>
      </c>
      <c r="B18" s="76">
        <f t="shared" si="7"/>
      </c>
      <c r="C18" s="76">
        <f t="shared" si="8"/>
      </c>
      <c r="D18" s="76">
        <f t="shared" si="9"/>
      </c>
      <c r="E18" s="76">
        <f t="shared" si="10"/>
      </c>
      <c r="F18" s="76">
        <f t="shared" si="11"/>
      </c>
      <c r="G18" s="76">
        <f t="shared" si="12"/>
      </c>
      <c r="H18" s="76" t="str">
        <f t="shared" si="13"/>
        <v> </v>
      </c>
      <c r="I18" s="76" t="str">
        <f t="shared" si="14"/>
        <v> </v>
      </c>
      <c r="J18" s="76" t="str">
        <f t="shared" si="15"/>
        <v> </v>
      </c>
      <c r="K18" s="76" t="str">
        <f t="shared" si="16"/>
        <v> </v>
      </c>
      <c r="L18" s="77">
        <f t="shared" si="1"/>
        <v>0</v>
      </c>
      <c r="M18" s="126"/>
      <c r="N18" s="77">
        <f t="shared" si="4"/>
        <v>-1844.5</v>
      </c>
    </row>
    <row r="19" spans="1:14" ht="10.5" customHeight="1">
      <c r="A19" s="118">
        <f t="shared" si="2"/>
        <v>16</v>
      </c>
      <c r="B19" s="76">
        <f t="shared" si="7"/>
      </c>
      <c r="C19" s="76">
        <f t="shared" si="8"/>
      </c>
      <c r="D19" s="76">
        <f>IF($D$3=0," ","")</f>
      </c>
      <c r="E19" s="76">
        <f t="shared" si="10"/>
      </c>
      <c r="F19" s="76">
        <f t="shared" si="11"/>
      </c>
      <c r="G19" s="76">
        <f t="shared" si="12"/>
      </c>
      <c r="H19" s="76" t="str">
        <f t="shared" si="13"/>
        <v> </v>
      </c>
      <c r="I19" s="76" t="str">
        <f t="shared" si="14"/>
        <v> </v>
      </c>
      <c r="J19" s="76" t="str">
        <f t="shared" si="15"/>
        <v> </v>
      </c>
      <c r="K19" s="76" t="str">
        <f t="shared" si="16"/>
        <v> </v>
      </c>
      <c r="L19" s="77">
        <f t="shared" si="1"/>
        <v>0</v>
      </c>
      <c r="M19" s="126"/>
      <c r="N19" s="77">
        <f t="shared" si="4"/>
        <v>-1844.5</v>
      </c>
    </row>
    <row r="20" spans="1:14" ht="10.5" customHeight="1">
      <c r="A20" s="118">
        <f t="shared" si="2"/>
        <v>17</v>
      </c>
      <c r="B20" s="76">
        <f t="shared" si="7"/>
      </c>
      <c r="C20" s="76">
        <f t="shared" si="8"/>
      </c>
      <c r="D20" s="76">
        <f t="shared" si="9"/>
      </c>
      <c r="E20" s="76">
        <f t="shared" si="10"/>
      </c>
      <c r="F20" s="76">
        <f t="shared" si="11"/>
      </c>
      <c r="G20" s="76">
        <f t="shared" si="12"/>
      </c>
      <c r="H20" s="76" t="str">
        <f t="shared" si="13"/>
        <v> </v>
      </c>
      <c r="I20" s="76" t="str">
        <f t="shared" si="14"/>
        <v> </v>
      </c>
      <c r="J20" s="76" t="str">
        <f t="shared" si="15"/>
        <v> </v>
      </c>
      <c r="K20" s="76" t="str">
        <f t="shared" si="16"/>
        <v> </v>
      </c>
      <c r="L20" s="77">
        <f t="shared" si="1"/>
        <v>0</v>
      </c>
      <c r="M20" s="126"/>
      <c r="N20" s="77">
        <f t="shared" si="4"/>
        <v>-1844.5</v>
      </c>
    </row>
    <row r="21" spans="1:14" ht="10.5" customHeight="1">
      <c r="A21" s="118">
        <f t="shared" si="2"/>
        <v>18</v>
      </c>
      <c r="B21" s="76">
        <f t="shared" si="7"/>
      </c>
      <c r="C21" s="76">
        <f t="shared" si="8"/>
      </c>
      <c r="D21" s="76">
        <f t="shared" si="9"/>
      </c>
      <c r="E21" s="76">
        <f t="shared" si="10"/>
      </c>
      <c r="F21" s="76">
        <f t="shared" si="11"/>
      </c>
      <c r="G21" s="76">
        <f t="shared" si="12"/>
      </c>
      <c r="H21" s="76" t="str">
        <f t="shared" si="13"/>
        <v> </v>
      </c>
      <c r="I21" s="76" t="str">
        <f t="shared" si="14"/>
        <v> </v>
      </c>
      <c r="J21" s="76" t="str">
        <f t="shared" si="15"/>
        <v> </v>
      </c>
      <c r="K21" s="76" t="str">
        <f t="shared" si="16"/>
        <v> </v>
      </c>
      <c r="L21" s="77">
        <f t="shared" si="1"/>
        <v>0</v>
      </c>
      <c r="M21" s="126"/>
      <c r="N21" s="77">
        <f t="shared" si="4"/>
        <v>-1844.5</v>
      </c>
    </row>
    <row r="22" spans="1:14" ht="10.5" customHeight="1">
      <c r="A22" s="118">
        <f t="shared" si="2"/>
        <v>19</v>
      </c>
      <c r="B22" s="76">
        <f t="shared" si="7"/>
      </c>
      <c r="C22" s="76">
        <f t="shared" si="8"/>
      </c>
      <c r="D22" s="76">
        <f t="shared" si="9"/>
      </c>
      <c r="E22" s="76">
        <f t="shared" si="10"/>
      </c>
      <c r="F22" s="76">
        <f t="shared" si="11"/>
      </c>
      <c r="G22" s="76">
        <f t="shared" si="12"/>
      </c>
      <c r="H22" s="76" t="str">
        <f t="shared" si="13"/>
        <v> </v>
      </c>
      <c r="I22" s="76" t="str">
        <f t="shared" si="14"/>
        <v> </v>
      </c>
      <c r="J22" s="76" t="str">
        <f t="shared" si="15"/>
        <v> </v>
      </c>
      <c r="K22" s="76" t="str">
        <f t="shared" si="16"/>
        <v> </v>
      </c>
      <c r="L22" s="77">
        <f t="shared" si="1"/>
        <v>0</v>
      </c>
      <c r="M22" s="126"/>
      <c r="N22" s="79">
        <f t="shared" si="4"/>
        <v>-1844.5</v>
      </c>
    </row>
    <row r="23" spans="1:14" ht="10.5" customHeight="1">
      <c r="A23" s="118">
        <f t="shared" si="2"/>
        <v>20</v>
      </c>
      <c r="B23" s="76">
        <f t="shared" si="7"/>
      </c>
      <c r="C23" s="76">
        <f t="shared" si="8"/>
      </c>
      <c r="D23" s="76">
        <f t="shared" si="9"/>
      </c>
      <c r="E23" s="76">
        <f t="shared" si="10"/>
      </c>
      <c r="F23" s="76">
        <f t="shared" si="11"/>
      </c>
      <c r="G23" s="76">
        <f t="shared" si="12"/>
      </c>
      <c r="H23" s="76" t="str">
        <f t="shared" si="13"/>
        <v> </v>
      </c>
      <c r="I23" s="76" t="str">
        <f t="shared" si="14"/>
        <v> </v>
      </c>
      <c r="J23" s="76" t="str">
        <f t="shared" si="15"/>
        <v> </v>
      </c>
      <c r="K23" s="76" t="str">
        <f t="shared" si="16"/>
        <v> </v>
      </c>
      <c r="L23" s="77">
        <f t="shared" si="1"/>
        <v>0</v>
      </c>
      <c r="M23" s="126"/>
      <c r="N23" s="79">
        <f t="shared" si="4"/>
        <v>-1844.5</v>
      </c>
    </row>
    <row r="24" spans="1:14" ht="10.5" customHeight="1">
      <c r="A24" s="118">
        <f t="shared" si="2"/>
        <v>21</v>
      </c>
      <c r="B24" s="76">
        <f t="shared" si="7"/>
      </c>
      <c r="C24" s="76">
        <f t="shared" si="8"/>
      </c>
      <c r="D24" s="76">
        <f t="shared" si="9"/>
      </c>
      <c r="E24" s="76">
        <f t="shared" si="10"/>
      </c>
      <c r="F24" s="76">
        <f t="shared" si="11"/>
      </c>
      <c r="G24" s="76">
        <f t="shared" si="12"/>
      </c>
      <c r="H24" s="76" t="str">
        <f t="shared" si="13"/>
        <v> </v>
      </c>
      <c r="I24" s="76" t="str">
        <f t="shared" si="14"/>
        <v> </v>
      </c>
      <c r="J24" s="76" t="str">
        <f t="shared" si="15"/>
        <v> </v>
      </c>
      <c r="K24" s="76" t="str">
        <f t="shared" si="16"/>
        <v> </v>
      </c>
      <c r="L24" s="77">
        <f t="shared" si="1"/>
        <v>0</v>
      </c>
      <c r="M24" s="126"/>
      <c r="N24" s="79">
        <f t="shared" si="4"/>
        <v>-1844.5</v>
      </c>
    </row>
    <row r="25" spans="1:14" ht="10.5" customHeight="1">
      <c r="A25" s="118">
        <f t="shared" si="2"/>
        <v>22</v>
      </c>
      <c r="B25" s="76">
        <f t="shared" si="7"/>
      </c>
      <c r="C25" s="76">
        <f t="shared" si="8"/>
      </c>
      <c r="D25" s="76">
        <f t="shared" si="9"/>
      </c>
      <c r="E25" s="76">
        <f t="shared" si="10"/>
      </c>
      <c r="F25" s="76">
        <f t="shared" si="11"/>
      </c>
      <c r="G25" s="76">
        <f t="shared" si="12"/>
      </c>
      <c r="H25" s="76" t="str">
        <f t="shared" si="13"/>
        <v> </v>
      </c>
      <c r="I25" s="76" t="str">
        <f t="shared" si="14"/>
        <v> </v>
      </c>
      <c r="J25" s="76" t="str">
        <f t="shared" si="15"/>
        <v> </v>
      </c>
      <c r="K25" s="76" t="str">
        <f t="shared" si="16"/>
        <v> </v>
      </c>
      <c r="L25" s="77">
        <f t="shared" si="1"/>
        <v>0</v>
      </c>
      <c r="M25" s="126"/>
      <c r="N25" s="79">
        <f t="shared" si="4"/>
        <v>-1844.5</v>
      </c>
    </row>
    <row r="26" spans="1:14" ht="10.5" customHeight="1">
      <c r="A26" s="118">
        <f t="shared" si="2"/>
        <v>23</v>
      </c>
      <c r="B26" s="76">
        <f t="shared" si="7"/>
      </c>
      <c r="C26" s="76">
        <f t="shared" si="8"/>
      </c>
      <c r="D26" s="76">
        <f t="shared" si="9"/>
      </c>
      <c r="E26" s="76">
        <f t="shared" si="10"/>
      </c>
      <c r="F26" s="76">
        <f t="shared" si="11"/>
      </c>
      <c r="G26" s="76">
        <f t="shared" si="12"/>
      </c>
      <c r="H26" s="76" t="str">
        <f t="shared" si="13"/>
        <v> </v>
      </c>
      <c r="I26" s="76" t="str">
        <f t="shared" si="14"/>
        <v> </v>
      </c>
      <c r="J26" s="76" t="str">
        <f t="shared" si="15"/>
        <v> </v>
      </c>
      <c r="K26" s="76" t="str">
        <f t="shared" si="16"/>
        <v> </v>
      </c>
      <c r="L26" s="77">
        <f t="shared" si="1"/>
        <v>0</v>
      </c>
      <c r="M26" s="126"/>
      <c r="N26" s="79">
        <f t="shared" si="4"/>
        <v>-1844.5</v>
      </c>
    </row>
    <row r="27" spans="1:14" ht="10.5" customHeight="1">
      <c r="A27" s="118">
        <f t="shared" si="2"/>
        <v>24</v>
      </c>
      <c r="B27" s="76">
        <f t="shared" si="7"/>
      </c>
      <c r="C27" s="76">
        <f t="shared" si="8"/>
      </c>
      <c r="D27" s="76">
        <f t="shared" si="9"/>
      </c>
      <c r="E27" s="76">
        <f t="shared" si="10"/>
      </c>
      <c r="F27" s="76">
        <f t="shared" si="11"/>
      </c>
      <c r="G27" s="76">
        <f t="shared" si="12"/>
      </c>
      <c r="H27" s="76" t="str">
        <f t="shared" si="13"/>
        <v> </v>
      </c>
      <c r="I27" s="76" t="str">
        <f t="shared" si="14"/>
        <v> </v>
      </c>
      <c r="J27" s="76" t="str">
        <f t="shared" si="15"/>
        <v> </v>
      </c>
      <c r="K27" s="76" t="str">
        <f t="shared" si="16"/>
        <v> </v>
      </c>
      <c r="L27" s="77">
        <f t="shared" si="1"/>
        <v>0</v>
      </c>
      <c r="M27" s="126"/>
      <c r="N27" s="79">
        <f t="shared" si="4"/>
        <v>-1844.5</v>
      </c>
    </row>
    <row r="28" spans="1:14" ht="10.5" customHeight="1">
      <c r="A28" s="118">
        <f t="shared" si="2"/>
        <v>25</v>
      </c>
      <c r="B28" s="76">
        <f t="shared" si="7"/>
      </c>
      <c r="C28" s="76">
        <f t="shared" si="8"/>
      </c>
      <c r="D28" s="76">
        <f t="shared" si="9"/>
      </c>
      <c r="E28" s="76">
        <f t="shared" si="10"/>
      </c>
      <c r="F28" s="76">
        <f t="shared" si="11"/>
      </c>
      <c r="G28" s="76">
        <f t="shared" si="12"/>
      </c>
      <c r="H28" s="76" t="str">
        <f t="shared" si="13"/>
        <v> </v>
      </c>
      <c r="I28" s="76" t="str">
        <f t="shared" si="14"/>
        <v> </v>
      </c>
      <c r="J28" s="76" t="str">
        <f t="shared" si="15"/>
        <v> </v>
      </c>
      <c r="K28" s="76" t="str">
        <f t="shared" si="16"/>
        <v> </v>
      </c>
      <c r="L28" s="77">
        <f t="shared" si="1"/>
        <v>0</v>
      </c>
      <c r="M28" s="126"/>
      <c r="N28" s="79">
        <f t="shared" si="4"/>
        <v>-1844.5</v>
      </c>
    </row>
    <row r="29" spans="1:14" ht="10.5" customHeight="1">
      <c r="A29" s="118">
        <f t="shared" si="2"/>
        <v>26</v>
      </c>
      <c r="B29" s="76">
        <f t="shared" si="7"/>
      </c>
      <c r="C29" s="76">
        <f t="shared" si="8"/>
      </c>
      <c r="D29" s="76">
        <f t="shared" si="9"/>
      </c>
      <c r="E29" s="76">
        <f t="shared" si="10"/>
      </c>
      <c r="F29" s="76">
        <f t="shared" si="11"/>
      </c>
      <c r="G29" s="76">
        <f t="shared" si="12"/>
      </c>
      <c r="H29" s="76" t="str">
        <f t="shared" si="13"/>
        <v> </v>
      </c>
      <c r="I29" s="76" t="str">
        <f t="shared" si="14"/>
        <v> </v>
      </c>
      <c r="J29" s="76" t="str">
        <f t="shared" si="15"/>
        <v> </v>
      </c>
      <c r="K29" s="76" t="str">
        <f t="shared" si="16"/>
        <v> </v>
      </c>
      <c r="L29" s="77">
        <f t="shared" si="1"/>
        <v>0</v>
      </c>
      <c r="M29" s="126"/>
      <c r="N29" s="79">
        <f t="shared" si="4"/>
        <v>-1844.5</v>
      </c>
    </row>
    <row r="30" spans="1:14" ht="10.5" customHeight="1">
      <c r="A30" s="118">
        <f t="shared" si="2"/>
        <v>27</v>
      </c>
      <c r="B30" s="76">
        <f t="shared" si="7"/>
      </c>
      <c r="C30" s="76">
        <f t="shared" si="8"/>
      </c>
      <c r="D30" s="76">
        <f t="shared" si="9"/>
      </c>
      <c r="E30" s="76">
        <f t="shared" si="10"/>
      </c>
      <c r="F30" s="76">
        <f t="shared" si="11"/>
      </c>
      <c r="G30" s="76">
        <f t="shared" si="12"/>
      </c>
      <c r="H30" s="76" t="str">
        <f t="shared" si="13"/>
        <v> </v>
      </c>
      <c r="I30" s="76" t="str">
        <f t="shared" si="14"/>
        <v> </v>
      </c>
      <c r="J30" s="76" t="str">
        <f t="shared" si="15"/>
        <v> </v>
      </c>
      <c r="K30" s="76" t="str">
        <f t="shared" si="16"/>
        <v> </v>
      </c>
      <c r="L30" s="77">
        <f t="shared" si="1"/>
        <v>0</v>
      </c>
      <c r="M30" s="126"/>
      <c r="N30" s="79">
        <f t="shared" si="4"/>
        <v>-1844.5</v>
      </c>
    </row>
    <row r="31" spans="1:14" ht="10.5" customHeight="1">
      <c r="A31" s="118">
        <f t="shared" si="2"/>
        <v>28</v>
      </c>
      <c r="B31" s="76">
        <f t="shared" si="7"/>
      </c>
      <c r="C31" s="76">
        <f t="shared" si="8"/>
      </c>
      <c r="D31" s="76">
        <f t="shared" si="9"/>
      </c>
      <c r="E31" s="76">
        <f t="shared" si="10"/>
      </c>
      <c r="F31" s="76">
        <f t="shared" si="11"/>
      </c>
      <c r="G31" s="76">
        <f t="shared" si="12"/>
      </c>
      <c r="H31" s="76" t="str">
        <f t="shared" si="13"/>
        <v> </v>
      </c>
      <c r="I31" s="76" t="str">
        <f t="shared" si="14"/>
        <v> </v>
      </c>
      <c r="J31" s="76" t="str">
        <f t="shared" si="15"/>
        <v> </v>
      </c>
      <c r="K31" s="76" t="str">
        <f t="shared" si="16"/>
        <v> </v>
      </c>
      <c r="L31" s="77">
        <f t="shared" si="1"/>
        <v>0</v>
      </c>
      <c r="M31" s="126"/>
      <c r="N31" s="79">
        <f t="shared" si="4"/>
        <v>-1844.5</v>
      </c>
    </row>
    <row r="32" spans="1:14" ht="10.5" customHeight="1">
      <c r="A32" s="118">
        <f t="shared" si="2"/>
        <v>29</v>
      </c>
      <c r="B32" s="76">
        <f t="shared" si="7"/>
      </c>
      <c r="C32" s="76">
        <f t="shared" si="8"/>
      </c>
      <c r="D32" s="76">
        <f t="shared" si="9"/>
      </c>
      <c r="E32" s="76">
        <f t="shared" si="10"/>
      </c>
      <c r="F32" s="76">
        <f t="shared" si="11"/>
      </c>
      <c r="G32" s="76">
        <f t="shared" si="12"/>
      </c>
      <c r="H32" s="76" t="str">
        <f t="shared" si="13"/>
        <v> </v>
      </c>
      <c r="I32" s="76" t="str">
        <f t="shared" si="14"/>
        <v> </v>
      </c>
      <c r="J32" s="76" t="str">
        <f t="shared" si="15"/>
        <v> </v>
      </c>
      <c r="K32" s="76" t="str">
        <f t="shared" si="16"/>
        <v> </v>
      </c>
      <c r="L32" s="77">
        <f t="shared" si="1"/>
        <v>0</v>
      </c>
      <c r="M32" s="126"/>
      <c r="N32" s="77">
        <f t="shared" si="4"/>
        <v>-1844.5</v>
      </c>
    </row>
    <row r="33" spans="1:14" ht="10.5" customHeight="1">
      <c r="A33" s="118">
        <f t="shared" si="2"/>
        <v>30</v>
      </c>
      <c r="B33" s="76">
        <f t="shared" si="7"/>
      </c>
      <c r="C33" s="76">
        <f t="shared" si="8"/>
      </c>
      <c r="D33" s="76">
        <f t="shared" si="9"/>
      </c>
      <c r="E33" s="76">
        <f t="shared" si="10"/>
      </c>
      <c r="F33" s="76">
        <f t="shared" si="11"/>
      </c>
      <c r="G33" s="76">
        <f t="shared" si="12"/>
      </c>
      <c r="H33" s="76" t="str">
        <f t="shared" si="13"/>
        <v> </v>
      </c>
      <c r="I33" s="76" t="str">
        <f t="shared" si="14"/>
        <v> </v>
      </c>
      <c r="J33" s="76" t="str">
        <f t="shared" si="15"/>
        <v> </v>
      </c>
      <c r="K33" s="76" t="str">
        <f t="shared" si="16"/>
        <v> </v>
      </c>
      <c r="L33" s="77">
        <f t="shared" si="1"/>
        <v>0</v>
      </c>
      <c r="M33" s="126"/>
      <c r="N33" s="77">
        <f t="shared" si="4"/>
        <v>-1844.5</v>
      </c>
    </row>
    <row r="34" spans="1:14" ht="10.5" customHeight="1" thickBot="1">
      <c r="A34" s="118">
        <f t="shared" si="2"/>
        <v>31</v>
      </c>
      <c r="B34" s="76">
        <f t="shared" si="7"/>
      </c>
      <c r="C34" s="76">
        <f t="shared" si="8"/>
      </c>
      <c r="D34" s="76">
        <f t="shared" si="9"/>
      </c>
      <c r="E34" s="76">
        <f t="shared" si="10"/>
      </c>
      <c r="F34" s="76">
        <f t="shared" si="11"/>
      </c>
      <c r="G34" s="76">
        <f t="shared" si="12"/>
      </c>
      <c r="H34" s="76" t="str">
        <f t="shared" si="13"/>
        <v> </v>
      </c>
      <c r="I34" s="76" t="str">
        <f t="shared" si="14"/>
        <v> </v>
      </c>
      <c r="J34" s="76" t="str">
        <f t="shared" si="15"/>
        <v> </v>
      </c>
      <c r="K34" s="124" t="str">
        <f t="shared" si="16"/>
        <v> </v>
      </c>
      <c r="L34" s="77">
        <f t="shared" si="1"/>
        <v>0</v>
      </c>
      <c r="M34" s="127"/>
      <c r="N34" s="77">
        <f t="shared" si="4"/>
        <v>-1844.5</v>
      </c>
    </row>
    <row r="35" spans="1:14" ht="10.5" customHeight="1">
      <c r="A35" s="80" t="s">
        <v>5</v>
      </c>
      <c r="B35" s="81">
        <f>IF($B$3=0," ",SUM(B4:B34))</f>
        <v>0</v>
      </c>
      <c r="C35" s="81">
        <f>IF($C$3=0," ",SUM(C4:C34))</f>
        <v>0</v>
      </c>
      <c r="D35" s="81">
        <f>IF($D$3=0," ",SUM(D4:D34))</f>
        <v>0</v>
      </c>
      <c r="E35" s="81">
        <f>IF($E$3=0," ",SUM(E4:E34))</f>
        <v>0</v>
      </c>
      <c r="F35" s="81">
        <f>IF($F$3=0," ",SUM(F4:F34))</f>
        <v>0</v>
      </c>
      <c r="G35" s="81">
        <f>IF($G$3=0," ",SUM(G4:G34))</f>
        <v>0</v>
      </c>
      <c r="H35" s="81" t="str">
        <f>IF($H$3=0," ",SUM(H4:H34))</f>
        <v> </v>
      </c>
      <c r="I35" s="81" t="str">
        <f>IF($I$3=0," ",SUM(I4:I34))</f>
        <v> </v>
      </c>
      <c r="J35" s="81" t="str">
        <f>IF($J$3=0," ",SUM(J4:J34))</f>
        <v> </v>
      </c>
      <c r="K35" s="81" t="str">
        <f>IF($K$3=0," ",SUM(K4:K34))</f>
        <v> </v>
      </c>
      <c r="L35" s="135">
        <f>SUM(L4:L34)</f>
        <v>0</v>
      </c>
      <c r="M35" s="128">
        <f>SUM(M4:M34)</f>
        <v>0</v>
      </c>
      <c r="N35" s="82">
        <f>N34</f>
        <v>-1844.5</v>
      </c>
    </row>
    <row r="36" spans="1:14" ht="10.5" customHeight="1">
      <c r="A36" s="83" t="s">
        <v>2</v>
      </c>
      <c r="B36" s="84">
        <f>IF($B$3=0," ",'Start Here'!J96)</f>
        <v>30</v>
      </c>
      <c r="C36" s="84">
        <f>IF($C$3=0," ",'Start Here'!J97)</f>
        <v>400</v>
      </c>
      <c r="D36" s="84">
        <f>IF($D$3=0," ",'Start Here'!J98)</f>
        <v>85</v>
      </c>
      <c r="E36" s="84">
        <f>IF($E$3=0," ",'Start Here'!J99)</f>
        <v>100</v>
      </c>
      <c r="F36" s="84">
        <f>IF($F$3=0," ",'Start Here'!J100)</f>
        <v>35</v>
      </c>
      <c r="G36" s="84">
        <f>IF($G$3=0," ",'Start Here'!J101)</f>
        <v>55.5</v>
      </c>
      <c r="H36" s="84" t="str">
        <f>IF($H$3=0," ",'Start Here'!J102)</f>
        <v> </v>
      </c>
      <c r="I36" s="84" t="str">
        <f>IF($I$3=0," ",'Start Here'!J103)</f>
        <v> </v>
      </c>
      <c r="J36" s="84" t="str">
        <f>IF($J$3=0," ",'Start Here'!J104)</f>
        <v> </v>
      </c>
      <c r="K36" s="84" t="str">
        <f>IF($K$3=0," ",'Start Here'!J105)</f>
        <v> </v>
      </c>
      <c r="L36" s="136">
        <f>SUM(B36:K36)</f>
        <v>705.5</v>
      </c>
      <c r="M36" s="129"/>
      <c r="N36" s="85"/>
    </row>
    <row r="37" spans="1:14" ht="10.5" customHeight="1">
      <c r="A37" s="86" t="s">
        <v>1</v>
      </c>
      <c r="B37" s="47">
        <f aca="true" t="shared" si="17" ref="B37:K37">IF(B3=0," ",B36-B35)</f>
        <v>30</v>
      </c>
      <c r="C37" s="47">
        <f t="shared" si="17"/>
        <v>400</v>
      </c>
      <c r="D37" s="47">
        <f t="shared" si="17"/>
        <v>85</v>
      </c>
      <c r="E37" s="47">
        <f t="shared" si="17"/>
        <v>100</v>
      </c>
      <c r="F37" s="47">
        <f t="shared" si="17"/>
        <v>35</v>
      </c>
      <c r="G37" s="47">
        <f t="shared" si="17"/>
        <v>55.5</v>
      </c>
      <c r="H37" s="47" t="str">
        <f t="shared" si="17"/>
        <v> </v>
      </c>
      <c r="I37" s="47" t="str">
        <f t="shared" si="17"/>
        <v> </v>
      </c>
      <c r="J37" s="47" t="str">
        <f t="shared" si="17"/>
        <v> </v>
      </c>
      <c r="K37" s="47" t="str">
        <f t="shared" si="17"/>
        <v> </v>
      </c>
      <c r="L37" s="137">
        <f>L36-L35</f>
        <v>705.5</v>
      </c>
      <c r="M37" s="130"/>
      <c r="N37" s="85">
        <f>IF((SUM(B4:K31)+SUM(M4:M31)+SUM(C42:C51)+SUM(G42:G51))&gt;0,1,0)</f>
        <v>0</v>
      </c>
    </row>
    <row r="38" spans="1:14" s="40" customFormat="1" ht="10.5" customHeight="1" thickBot="1">
      <c r="A38" s="115">
        <f aca="true" t="shared" si="18" ref="A38:N38">A3</f>
        <v>40087</v>
      </c>
      <c r="B38" s="41" t="str">
        <f t="shared" si="18"/>
        <v>housecare</v>
      </c>
      <c r="C38" s="41" t="str">
        <f t="shared" si="18"/>
        <v>groceries</v>
      </c>
      <c r="D38" s="41" t="str">
        <f t="shared" si="18"/>
        <v>dining out</v>
      </c>
      <c r="E38" s="41" t="str">
        <f t="shared" si="18"/>
        <v>car gas</v>
      </c>
      <c r="F38" s="41" t="str">
        <f t="shared" si="18"/>
        <v>haircuts</v>
      </c>
      <c r="G38" s="41" t="str">
        <f t="shared" si="18"/>
        <v>misc.</v>
      </c>
      <c r="H38" s="41">
        <f t="shared" si="18"/>
        <v>0</v>
      </c>
      <c r="I38" s="41">
        <f t="shared" si="18"/>
        <v>0</v>
      </c>
      <c r="J38" s="41">
        <f t="shared" si="18"/>
        <v>0</v>
      </c>
      <c r="K38" s="41">
        <f t="shared" si="18"/>
        <v>0</v>
      </c>
      <c r="L38" s="42" t="str">
        <f t="shared" si="18"/>
        <v>total spent</v>
      </c>
      <c r="M38" s="131" t="str">
        <f t="shared" si="18"/>
        <v>income</v>
      </c>
      <c r="N38" s="42" t="str">
        <f t="shared" si="18"/>
        <v>what's left</v>
      </c>
    </row>
    <row r="39" ht="3.75" customHeight="1">
      <c r="E39" s="87"/>
    </row>
    <row r="40" spans="1:14" ht="10.5" customHeight="1">
      <c r="A40" s="282" t="s">
        <v>76</v>
      </c>
      <c r="B40" s="282"/>
      <c r="C40" s="282"/>
      <c r="E40" s="282" t="s">
        <v>77</v>
      </c>
      <c r="F40" s="282"/>
      <c r="G40" s="282"/>
      <c r="H40" s="282"/>
      <c r="I40" s="282"/>
      <c r="J40" s="282"/>
      <c r="K40" s="282"/>
      <c r="L40" s="282"/>
      <c r="M40" s="282"/>
      <c r="N40" s="282"/>
    </row>
    <row r="41" spans="1:14" ht="10.5" customHeight="1">
      <c r="A41" s="277" t="s">
        <v>74</v>
      </c>
      <c r="B41" s="278"/>
      <c r="C41" s="279"/>
      <c r="E41" s="277" t="s">
        <v>89</v>
      </c>
      <c r="F41" s="278"/>
      <c r="G41" s="278"/>
      <c r="H41" s="278"/>
      <c r="I41" s="278"/>
      <c r="J41" s="278"/>
      <c r="K41" s="278"/>
      <c r="L41" s="278"/>
      <c r="M41" s="278"/>
      <c r="N41" s="279"/>
    </row>
    <row r="42" spans="1:14" ht="10.5" customHeight="1">
      <c r="A42" s="186" t="str">
        <f>'Start Here'!S23</f>
        <v>rent</v>
      </c>
      <c r="B42" s="205"/>
      <c r="C42" s="88">
        <f aca="true" t="shared" si="19" ref="C42:C51">IF(A42=0," ","")</f>
      </c>
      <c r="D42" s="113"/>
      <c r="E42" s="89" t="str">
        <f>'Start Here'!$Q$30</f>
        <v>car maint.</v>
      </c>
      <c r="F42" s="89" t="str">
        <f>'Start Here'!$Q$31</f>
        <v>medical</v>
      </c>
      <c r="G42" s="89" t="str">
        <f>'Start Here'!$Q$32</f>
        <v>medicine</v>
      </c>
      <c r="H42" s="89" t="str">
        <f>'Start Here'!$Q$33</f>
        <v>gifts</v>
      </c>
      <c r="I42" s="89">
        <f>'Start Here'!$Q$34</f>
        <v>0</v>
      </c>
      <c r="J42" s="89">
        <f>'Start Here'!$Q$35</f>
        <v>0</v>
      </c>
      <c r="K42" s="89">
        <f>'Start Here'!$Q$36</f>
        <v>0</v>
      </c>
      <c r="L42" s="89">
        <f>'Start Here'!$Q$37</f>
        <v>0</v>
      </c>
      <c r="M42" s="89">
        <f>'Start Here'!$Q$38</f>
        <v>0</v>
      </c>
      <c r="N42" s="89">
        <f>'Start Here'!$Q$39</f>
        <v>0</v>
      </c>
    </row>
    <row r="43" spans="1:14" ht="10.5" customHeight="1">
      <c r="A43" s="186" t="str">
        <f>'Start Here'!S24</f>
        <v>phone bill</v>
      </c>
      <c r="B43" s="205"/>
      <c r="C43" s="88">
        <f t="shared" si="19"/>
      </c>
      <c r="D43" s="73"/>
      <c r="E43" s="88">
        <f>IF($E$42=0,"column","")</f>
      </c>
      <c r="F43" s="88">
        <f>IF($F$42=0,"column","")</f>
      </c>
      <c r="G43" s="88">
        <f>IF($G$42=0,"This","")</f>
      </c>
      <c r="H43" s="88">
        <f>IF($H$42=0,"This","")</f>
      </c>
      <c r="I43" s="88" t="str">
        <f>IF($I$42=0,"This","")</f>
        <v>This</v>
      </c>
      <c r="J43" s="88" t="str">
        <f>IF($J$42=0,"This","")</f>
        <v>This</v>
      </c>
      <c r="K43" s="88" t="str">
        <f>IF($K$42=0,"This","")</f>
        <v>This</v>
      </c>
      <c r="L43" s="88" t="str">
        <f>IF($L$42=0,"This","")</f>
        <v>This</v>
      </c>
      <c r="M43" s="88" t="str">
        <f>IF($M$42=0,"This","")</f>
        <v>This</v>
      </c>
      <c r="N43" s="88" t="str">
        <f>IF($N$42=0,"This","")</f>
        <v>This</v>
      </c>
    </row>
    <row r="44" spans="1:14" ht="10.5" customHeight="1">
      <c r="A44" s="186" t="str">
        <f>'Start Here'!S25</f>
        <v>insurance</v>
      </c>
      <c r="B44" s="205"/>
      <c r="C44" s="88">
        <f t="shared" si="19"/>
      </c>
      <c r="D44" s="73"/>
      <c r="E44" s="88">
        <f>IF($E$42=0,"column","")</f>
      </c>
      <c r="F44" s="88">
        <f>IF($F$42=0,"column","")</f>
      </c>
      <c r="G44" s="88">
        <f>IF($G$42=0,"column","")</f>
      </c>
      <c r="H44" s="88">
        <f>IF($H$42=0,"column","")</f>
      </c>
      <c r="I44" s="88" t="str">
        <f>IF($I$42=0,"column","")</f>
        <v>column</v>
      </c>
      <c r="J44" s="88" t="str">
        <f>IF($J$42=0,"column","")</f>
        <v>column</v>
      </c>
      <c r="K44" s="88" t="str">
        <f>IF($K$42=0,"column","")</f>
        <v>column</v>
      </c>
      <c r="L44" s="88" t="str">
        <f>IF($L$42=0,"column","")</f>
        <v>column</v>
      </c>
      <c r="M44" s="88" t="str">
        <f>IF($M$42=0,"column","")</f>
        <v>column</v>
      </c>
      <c r="N44" s="88" t="str">
        <f>IF($N$42=0,"column","")</f>
        <v>column</v>
      </c>
    </row>
    <row r="45" spans="1:14" ht="10.5" customHeight="1">
      <c r="A45" s="186" t="str">
        <f>'Start Here'!S26</f>
        <v>tithe</v>
      </c>
      <c r="B45" s="205"/>
      <c r="C45" s="88">
        <f t="shared" si="19"/>
      </c>
      <c r="D45" s="73"/>
      <c r="E45" s="88">
        <f>IF($E$42=0,"stays","")</f>
      </c>
      <c r="F45" s="88">
        <f>IF($F$42=0,"stays","")</f>
      </c>
      <c r="G45" s="88">
        <f>IF($G$42=0,"stays","")</f>
      </c>
      <c r="H45" s="88">
        <f>IF($H$42=0,"stays","")</f>
      </c>
      <c r="I45" s="88" t="str">
        <f>IF($I$42=0,"stays","")</f>
        <v>stays</v>
      </c>
      <c r="J45" s="88" t="str">
        <f>IF($J$42=0,"stays","")</f>
        <v>stays</v>
      </c>
      <c r="K45" s="88" t="str">
        <f>IF($K$42=0,"stays","")</f>
        <v>stays</v>
      </c>
      <c r="L45" s="88" t="str">
        <f>IF($L$42=0,"stays","")</f>
        <v>stays</v>
      </c>
      <c r="M45" s="88" t="str">
        <f>IF($M$42=0,"stays","")</f>
        <v>stays</v>
      </c>
      <c r="N45" s="88" t="str">
        <f>IF($N$42=0,"stays","")</f>
        <v>stays</v>
      </c>
    </row>
    <row r="46" spans="1:14" ht="10.5" customHeight="1">
      <c r="A46" s="186" t="str">
        <f>'Start Here'!S27</f>
        <v>donations</v>
      </c>
      <c r="B46" s="205"/>
      <c r="C46" s="88">
        <f t="shared" si="19"/>
      </c>
      <c r="D46" s="73"/>
      <c r="E46" s="88">
        <f>IF($E$42=0,"blank.","")</f>
      </c>
      <c r="F46" s="88">
        <f>IF($F$42=0,"blank.","")</f>
      </c>
      <c r="G46" s="88">
        <f>IF($G$42=0,"blank.","")</f>
      </c>
      <c r="H46" s="88">
        <f>IF($H$42=0,"blank.","")</f>
      </c>
      <c r="I46" s="88" t="str">
        <f>IF($I$42=0,"blank.","")</f>
        <v>blank.</v>
      </c>
      <c r="J46" s="88" t="str">
        <f>IF($J$42=0,"blank.","")</f>
        <v>blank.</v>
      </c>
      <c r="K46" s="88" t="str">
        <f>IF($K$42=0,"blank.","")</f>
        <v>blank.</v>
      </c>
      <c r="L46" s="88" t="str">
        <f>IF($L$42=0,"blank.","")</f>
        <v>blank.</v>
      </c>
      <c r="M46" s="88" t="str">
        <f>IF($M$42=0,"blank.","")</f>
        <v>blank.</v>
      </c>
      <c r="N46" s="88" t="str">
        <f>IF($N$42=0,"blank.","")</f>
        <v>blank.</v>
      </c>
    </row>
    <row r="47" spans="1:14" ht="10.5" customHeight="1">
      <c r="A47" s="186" t="str">
        <f>'Start Here'!S28</f>
        <v>savings</v>
      </c>
      <c r="B47" s="205"/>
      <c r="C47" s="88">
        <f t="shared" si="19"/>
      </c>
      <c r="D47" s="73"/>
      <c r="E47" s="88">
        <f>IF($E$42=0," ","")</f>
      </c>
      <c r="F47" s="88">
        <f>IF($F$42=0," ","")</f>
      </c>
      <c r="G47" s="88">
        <f>IF($G$42=0," ","")</f>
      </c>
      <c r="H47" s="88">
        <f>IF($H$42=0," ","")</f>
      </c>
      <c r="I47" s="88" t="str">
        <f>IF($I$42=0," ","")</f>
        <v> </v>
      </c>
      <c r="J47" s="88" t="str">
        <f>IF($J$42=0," ","")</f>
        <v> </v>
      </c>
      <c r="K47" s="88" t="str">
        <f>IF($K$42=0," ","")</f>
        <v> </v>
      </c>
      <c r="L47" s="88" t="str">
        <f>IF($L$42=0," ","")</f>
        <v> </v>
      </c>
      <c r="M47" s="88" t="str">
        <f>IF($M$42=0," ","")</f>
        <v> </v>
      </c>
      <c r="N47" s="88" t="str">
        <f>IF($N$42=0," ","")</f>
        <v> </v>
      </c>
    </row>
    <row r="48" spans="1:14" ht="10.5" customHeight="1">
      <c r="A48" s="186" t="str">
        <f>'Start Here'!S29</f>
        <v>college</v>
      </c>
      <c r="B48" s="205"/>
      <c r="C48" s="88">
        <f t="shared" si="19"/>
      </c>
      <c r="D48" s="73"/>
      <c r="E48" s="88">
        <f>IF($E$42=0," ","")</f>
      </c>
      <c r="F48" s="88">
        <f>IF($F$42=0," ","")</f>
      </c>
      <c r="G48" s="88">
        <f>IF($G$42=0," ","")</f>
      </c>
      <c r="H48" s="88">
        <f>IF($H$42=0," ","")</f>
      </c>
      <c r="I48" s="88" t="str">
        <f>IF($I$42=0," ","")</f>
        <v> </v>
      </c>
      <c r="J48" s="88" t="str">
        <f>IF($J$42=0," ","")</f>
        <v> </v>
      </c>
      <c r="K48" s="88" t="str">
        <f>IF($K$42=0," ","")</f>
        <v> </v>
      </c>
      <c r="L48" s="88" t="str">
        <f>IF($L$42=0," ","")</f>
        <v> </v>
      </c>
      <c r="M48" s="88" t="str">
        <f>IF($M$42=0," ","")</f>
        <v> </v>
      </c>
      <c r="N48" s="88" t="str">
        <f>IF($N$42=0," ","")</f>
        <v> </v>
      </c>
    </row>
    <row r="49" spans="1:14" ht="10.5" customHeight="1">
      <c r="A49" s="186">
        <f>'Start Here'!S30</f>
        <v>0</v>
      </c>
      <c r="B49" s="205"/>
      <c r="C49" s="88" t="str">
        <f t="shared" si="19"/>
        <v> </v>
      </c>
      <c r="D49" s="73"/>
      <c r="E49" s="88">
        <f>IF($E$42=0," ","")</f>
      </c>
      <c r="F49" s="88">
        <f>IF($F$42=0," ","")</f>
      </c>
      <c r="G49" s="88">
        <f>IF($G$42=0," ","")</f>
      </c>
      <c r="H49" s="88">
        <f>IF($H$42=0," ","")</f>
      </c>
      <c r="I49" s="88" t="str">
        <f>IF($I$42=0," ","")</f>
        <v> </v>
      </c>
      <c r="J49" s="88" t="str">
        <f>IF($J$42=0," ","")</f>
        <v> </v>
      </c>
      <c r="K49" s="88" t="str">
        <f>IF($K$42=0," ","")</f>
        <v> </v>
      </c>
      <c r="L49" s="88" t="str">
        <f>IF($L$42=0," ","")</f>
        <v> </v>
      </c>
      <c r="M49" s="88" t="str">
        <f>IF($M$42=0," ","")</f>
        <v> </v>
      </c>
      <c r="N49" s="88" t="str">
        <f>IF($N$42=0," ","")</f>
        <v> </v>
      </c>
    </row>
    <row r="50" spans="1:14" ht="10.5" customHeight="1">
      <c r="A50" s="186">
        <f>'Start Here'!S31</f>
        <v>0</v>
      </c>
      <c r="B50" s="283"/>
      <c r="C50" s="88" t="str">
        <f t="shared" si="19"/>
        <v> </v>
      </c>
      <c r="D50" s="73"/>
      <c r="E50" s="88">
        <f>IF($E$42=0," ","")</f>
      </c>
      <c r="F50" s="88">
        <f>IF($F$42=0," ","")</f>
      </c>
      <c r="G50" s="88">
        <f>IF($G$42=0," ","")</f>
      </c>
      <c r="H50" s="88">
        <f>IF($H$42=0," ","")</f>
      </c>
      <c r="I50" s="88" t="str">
        <f>IF($I$42=0," ","")</f>
        <v> </v>
      </c>
      <c r="J50" s="88" t="str">
        <f>IF($J$42=0," ","")</f>
        <v> </v>
      </c>
      <c r="K50" s="88" t="str">
        <f>IF($K$42=0," ","")</f>
        <v> </v>
      </c>
      <c r="L50" s="88" t="str">
        <f>IF($L$42=0," ","")</f>
        <v> </v>
      </c>
      <c r="M50" s="88" t="str">
        <f>IF($M$42=0," ","")</f>
        <v> </v>
      </c>
      <c r="N50" s="88" t="str">
        <f>IF($N$42=0," ","")</f>
        <v> </v>
      </c>
    </row>
    <row r="51" spans="1:14" ht="10.5" customHeight="1">
      <c r="A51" s="186">
        <f>'Start Here'!S32</f>
        <v>0</v>
      </c>
      <c r="B51" s="283"/>
      <c r="C51" s="88" t="str">
        <f t="shared" si="19"/>
        <v> </v>
      </c>
      <c r="D51" s="73"/>
      <c r="E51" s="88">
        <f>IF($E$42=0," ","")</f>
      </c>
      <c r="F51" s="88">
        <f>IF($F$42=0," ","")</f>
      </c>
      <c r="G51" s="88">
        <f>IF($G$42=0," ","")</f>
      </c>
      <c r="H51" s="88">
        <f>IF($H$42=0," ","")</f>
      </c>
      <c r="I51" s="88" t="str">
        <f>IF($I$42=0," ","")</f>
        <v> </v>
      </c>
      <c r="J51" s="88" t="str">
        <f>IF($J$42=0," ","")</f>
        <v> </v>
      </c>
      <c r="K51" s="88" t="str">
        <f>IF($K$42=0," ","")</f>
        <v> </v>
      </c>
      <c r="L51" s="88" t="str">
        <f>IF($L$42=0," ","")</f>
        <v> </v>
      </c>
      <c r="M51" s="88" t="str">
        <f>IF($M$42=0," ","")</f>
        <v> </v>
      </c>
      <c r="N51" s="88" t="str">
        <f>IF($N$42=0," ","")</f>
        <v> </v>
      </c>
    </row>
    <row r="52" spans="4:14" ht="10.5" customHeight="1">
      <c r="D52" s="93" t="s">
        <v>42</v>
      </c>
      <c r="E52" s="50">
        <f>IF(E42=0," ",SUM(E43:E51))</f>
        <v>0</v>
      </c>
      <c r="F52" s="50">
        <f aca="true" t="shared" si="20" ref="F52:N52">IF(F42=0," ",SUM(F43:F51))</f>
        <v>0</v>
      </c>
      <c r="G52" s="50">
        <f t="shared" si="20"/>
        <v>0</v>
      </c>
      <c r="H52" s="50">
        <f t="shared" si="20"/>
        <v>0</v>
      </c>
      <c r="I52" s="50" t="str">
        <f t="shared" si="20"/>
        <v> </v>
      </c>
      <c r="J52" s="50" t="str">
        <f t="shared" si="20"/>
        <v> </v>
      </c>
      <c r="K52" s="50" t="str">
        <f t="shared" si="20"/>
        <v> </v>
      </c>
      <c r="L52" s="50" t="str">
        <f t="shared" si="20"/>
        <v> </v>
      </c>
      <c r="M52" s="50" t="str">
        <f t="shared" si="20"/>
        <v> </v>
      </c>
      <c r="N52" s="50" t="str">
        <f t="shared" si="20"/>
        <v> </v>
      </c>
    </row>
    <row r="53" spans="4:14" ht="3.75" customHeight="1">
      <c r="D53" s="93"/>
      <c r="E53" s="116"/>
      <c r="F53" s="116"/>
      <c r="G53" s="116"/>
      <c r="H53" s="116"/>
      <c r="I53" s="116"/>
      <c r="J53" s="116"/>
      <c r="K53" s="116"/>
      <c r="L53" s="116"/>
      <c r="M53" s="116"/>
      <c r="N53" s="116"/>
    </row>
    <row r="54" spans="1:14" ht="10.5" customHeight="1">
      <c r="A54" s="256" t="str">
        <f>CONCATENATE("Analysis for ",TEXT(A3,"mmmm "),YEAR(A3))</f>
        <v>Analysis for October 2009</v>
      </c>
      <c r="B54" s="256"/>
      <c r="C54" s="256"/>
      <c r="D54" s="256"/>
      <c r="E54" s="256"/>
      <c r="F54" s="256"/>
      <c r="G54" s="256"/>
      <c r="H54" s="256"/>
      <c r="I54" s="256"/>
      <c r="J54" s="256"/>
      <c r="K54" s="256"/>
      <c r="L54" s="256"/>
      <c r="M54" s="256"/>
      <c r="N54" s="256"/>
    </row>
    <row r="55" spans="1:14" ht="10.5" customHeight="1">
      <c r="A55" s="258"/>
      <c r="B55" s="258"/>
      <c r="C55" s="258"/>
      <c r="D55" s="258"/>
      <c r="E55" s="258"/>
      <c r="F55" s="258"/>
      <c r="G55" s="258"/>
      <c r="H55" s="258"/>
      <c r="I55" s="258"/>
      <c r="J55" s="258"/>
      <c r="K55" s="258"/>
      <c r="L55" s="258"/>
      <c r="M55" s="258"/>
      <c r="N55" s="258"/>
    </row>
    <row r="56" spans="1:14" ht="10.5" customHeight="1">
      <c r="A56" s="186" t="s">
        <v>78</v>
      </c>
      <c r="B56" s="204"/>
      <c r="C56" s="204"/>
      <c r="D56" s="205"/>
      <c r="E56" s="145"/>
      <c r="F56" s="186" t="s">
        <v>73</v>
      </c>
      <c r="G56" s="204"/>
      <c r="H56" s="204"/>
      <c r="I56" s="205"/>
      <c r="J56" s="263"/>
      <c r="K56" s="186" t="s">
        <v>71</v>
      </c>
      <c r="L56" s="204"/>
      <c r="M56" s="204"/>
      <c r="N56" s="205"/>
    </row>
    <row r="57" spans="1:14" ht="10.5" customHeight="1">
      <c r="A57" s="247" t="s">
        <v>88</v>
      </c>
      <c r="B57" s="248"/>
      <c r="C57" s="248"/>
      <c r="D57" s="249"/>
      <c r="E57" s="145"/>
      <c r="F57" s="192" t="s">
        <v>58</v>
      </c>
      <c r="G57" s="193"/>
      <c r="H57" s="193"/>
      <c r="I57" s="194"/>
      <c r="J57" s="263"/>
      <c r="K57" s="257" t="s">
        <v>59</v>
      </c>
      <c r="L57" s="257"/>
      <c r="M57" s="257"/>
      <c r="N57" s="257"/>
    </row>
    <row r="58" spans="1:14" ht="10.5" customHeight="1">
      <c r="A58" s="250"/>
      <c r="B58" s="251"/>
      <c r="C58" s="251"/>
      <c r="D58" s="252"/>
      <c r="E58" s="261"/>
      <c r="F58" s="247" t="str">
        <f>CONCATENATE(CONCATENATE("We were ",IF(ABS($L$37)&gt;100,"way off",IF(ABS($L$37&gt;50),"pretty far off",IF(ABS($L$37)&gt;25,"off",IF(ABS($L$37)&gt;10,"pretty close to",IF(ABS($L$37)&gt;0,"really close to","right on")))))," our budget for the month. "),"We had planned to spend ",DOLLAR($L$36,2)," this month, and we ended up spending ",DOLLAR($L$35,2),", so our planning was ",IF($L$37&gt;0,CONCATENATE("over by ",DOLLAR(ABS($L$37),2)),IF($L$37&lt;0,CONCATENATE("under by ",DOLLAR(ABS($L$37),2)),"right on")),".")</f>
        <v>We were way off our budget for the month. We had planned to spend $705.50 this month, and we ended up spending $0.00, so our planning was over by $705.50.</v>
      </c>
      <c r="G58" s="248"/>
      <c r="H58" s="248"/>
      <c r="I58" s="249"/>
      <c r="J58" s="263"/>
      <c r="K58" s="266" t="str">
        <f>CONCATENATE("This month, we spent ",DOLLAR(C67,2),". That was ...")</f>
        <v>This month, we spent $0.00. That was ...</v>
      </c>
      <c r="L58" s="189"/>
      <c r="M58" s="189"/>
      <c r="N58" s="267"/>
    </row>
    <row r="59" spans="1:14" ht="10.5" customHeight="1">
      <c r="A59" s="250"/>
      <c r="B59" s="251"/>
      <c r="C59" s="251"/>
      <c r="D59" s="252"/>
      <c r="E59" s="261"/>
      <c r="F59" s="250"/>
      <c r="G59" s="251"/>
      <c r="H59" s="251"/>
      <c r="I59" s="252"/>
      <c r="J59" s="263"/>
      <c r="K59" s="259" t="str">
        <f>CONCATENATE("     • ",DOLLAR(C64,2)," spent on Variable Expenses")</f>
        <v>     • $0.00 spent on Variable Expenses</v>
      </c>
      <c r="L59" s="190"/>
      <c r="M59" s="190"/>
      <c r="N59" s="260"/>
    </row>
    <row r="60" spans="1:14" ht="10.5" customHeight="1">
      <c r="A60" s="250"/>
      <c r="B60" s="251"/>
      <c r="C60" s="251"/>
      <c r="D60" s="252"/>
      <c r="E60" s="261"/>
      <c r="F60" s="250"/>
      <c r="G60" s="251"/>
      <c r="H60" s="251"/>
      <c r="I60" s="252"/>
      <c r="J60" s="263"/>
      <c r="K60" s="259" t="str">
        <f>CONCATENATE("          (like ",'Start Here'!$F$96," / ",'Start Here'!$F$97," / etc.)")</f>
        <v>          (like housecare / groceries / etc.)</v>
      </c>
      <c r="L60" s="190"/>
      <c r="M60" s="190"/>
      <c r="N60" s="260"/>
    </row>
    <row r="61" spans="1:14" ht="10.5" customHeight="1">
      <c r="A61" s="253"/>
      <c r="B61" s="254"/>
      <c r="C61" s="254"/>
      <c r="D61" s="255"/>
      <c r="E61" s="261"/>
      <c r="F61" s="250" t="s">
        <v>96</v>
      </c>
      <c r="G61" s="251"/>
      <c r="H61" s="251"/>
      <c r="I61" s="252"/>
      <c r="J61" s="263"/>
      <c r="K61" s="259" t="str">
        <f>CONCATENATE("     • ",DOLLAR(C65,2)," spent on Regular Expenses")</f>
        <v>     • $0.00 spent on Regular Expenses</v>
      </c>
      <c r="L61" s="190"/>
      <c r="M61" s="190"/>
      <c r="N61" s="260"/>
    </row>
    <row r="62" spans="1:14" ht="10.5" customHeight="1">
      <c r="A62" s="262"/>
      <c r="B62" s="262"/>
      <c r="C62" s="262"/>
      <c r="D62" s="262"/>
      <c r="E62" s="261"/>
      <c r="F62" s="250"/>
      <c r="G62" s="251"/>
      <c r="H62" s="251"/>
      <c r="I62" s="252"/>
      <c r="J62" s="263"/>
      <c r="K62" s="259" t="str">
        <f>CONCATENATE("          (like ",'Start Here'!$F$72," / ",'Start Here'!$F$73," / etc.)")</f>
        <v>          (like rent / phone bill / etc.)</v>
      </c>
      <c r="L62" s="190"/>
      <c r="M62" s="190"/>
      <c r="N62" s="260"/>
    </row>
    <row r="63" spans="1:14" ht="10.5" customHeight="1">
      <c r="A63" s="117" t="s">
        <v>64</v>
      </c>
      <c r="B63" s="117" t="s">
        <v>65</v>
      </c>
      <c r="C63" s="117" t="s">
        <v>66</v>
      </c>
      <c r="D63" s="117" t="s">
        <v>67</v>
      </c>
      <c r="E63" s="261"/>
      <c r="F63" s="253"/>
      <c r="G63" s="254"/>
      <c r="H63" s="254"/>
      <c r="I63" s="255"/>
      <c r="J63" s="263"/>
      <c r="K63" s="259" t="str">
        <f>CONCATENATE("     • ",DOLLAR(C66,2)," spent on Irregular Expenses")</f>
        <v>     • $0.00 spent on Irregular Expenses</v>
      </c>
      <c r="L63" s="190"/>
      <c r="M63" s="190"/>
      <c r="N63" s="260"/>
    </row>
    <row r="64" spans="1:14" ht="10.5" customHeight="1">
      <c r="A64" s="110" t="s">
        <v>68</v>
      </c>
      <c r="B64" s="119">
        <f>$L$36</f>
        <v>705.5</v>
      </c>
      <c r="C64" s="119">
        <f>L35</f>
        <v>0</v>
      </c>
      <c r="D64" s="50">
        <f>B64-C64</f>
        <v>705.5</v>
      </c>
      <c r="E64" s="144"/>
      <c r="F64" s="262"/>
      <c r="G64" s="262"/>
      <c r="H64" s="262"/>
      <c r="I64" s="262"/>
      <c r="J64" s="264"/>
      <c r="K64" s="259" t="str">
        <f>CONCATENATE("          (like ",'Start Here'!$F$84," / ",'Start Here'!$F$85," / etc.)")</f>
        <v>          (like car maint. / medical / etc.)</v>
      </c>
      <c r="L64" s="190"/>
      <c r="M64" s="190"/>
      <c r="N64" s="260"/>
    </row>
    <row r="65" spans="1:14" ht="10.5" customHeight="1">
      <c r="A65" s="110" t="s">
        <v>69</v>
      </c>
      <c r="B65" s="119">
        <f>'Start Here'!$O$77</f>
        <v>1469.5</v>
      </c>
      <c r="C65" s="119">
        <f>SUM($C$42:$C$51)</f>
        <v>0</v>
      </c>
      <c r="D65" s="50">
        <f>B65-C65</f>
        <v>1469.5</v>
      </c>
      <c r="E65" s="265"/>
      <c r="F65" s="270" t="s">
        <v>61</v>
      </c>
      <c r="G65" s="271"/>
      <c r="H65" s="272"/>
      <c r="I65" s="50">
        <f>M35</f>
        <v>0</v>
      </c>
      <c r="J65" s="276"/>
      <c r="K65" s="259" t="str">
        <f>CONCATENATE("We brought in ",DOLLAR($M$35,2)," for the month, so we ended up ",IF(SUM($M$35-(Analysis!L16+Analysis!L32+Analysis!L67))&gt;0,CONCATENATE("making ",DOLLAR(($M$35-C67),2)," beyond what we spent."),IF(SUM($M$35-C67)=0," breaking even.",CONCATENATE(" spending ",DOLLAR($M$35-C67,2)," beyond what we made."))))</f>
        <v>We brought in $0.00 for the month, so we ended up  breaking even.</v>
      </c>
      <c r="L65" s="190"/>
      <c r="M65" s="190"/>
      <c r="N65" s="260"/>
    </row>
    <row r="66" spans="1:14" ht="10.5" customHeight="1">
      <c r="A66" s="110" t="s">
        <v>70</v>
      </c>
      <c r="B66" s="119">
        <f>'Start Here'!$O$89</f>
        <v>375</v>
      </c>
      <c r="C66" s="119">
        <f>SUM($E$52:$N$52)</f>
        <v>0</v>
      </c>
      <c r="D66" s="50">
        <f>B66-C66</f>
        <v>375</v>
      </c>
      <c r="E66" s="265"/>
      <c r="F66" s="270" t="s">
        <v>62</v>
      </c>
      <c r="G66" s="271"/>
      <c r="H66" s="272"/>
      <c r="I66" s="50">
        <f>C67</f>
        <v>0</v>
      </c>
      <c r="J66" s="265"/>
      <c r="K66" s="259"/>
      <c r="L66" s="190"/>
      <c r="M66" s="190"/>
      <c r="N66" s="260"/>
    </row>
    <row r="67" spans="1:14" ht="10.5" customHeight="1">
      <c r="A67" s="109" t="s">
        <v>18</v>
      </c>
      <c r="B67" s="50">
        <f>SUM(B64:B66)</f>
        <v>2550</v>
      </c>
      <c r="C67" s="50">
        <f>SUM(C64:C66)</f>
        <v>0</v>
      </c>
      <c r="D67" s="112">
        <f>SUM(D64:D66)</f>
        <v>2550</v>
      </c>
      <c r="E67" s="265"/>
      <c r="F67" s="273" t="s">
        <v>67</v>
      </c>
      <c r="G67" s="274"/>
      <c r="H67" s="275"/>
      <c r="I67" s="112">
        <f>I65-I66</f>
        <v>0</v>
      </c>
      <c r="J67" s="120"/>
      <c r="K67" s="268" t="s">
        <v>72</v>
      </c>
      <c r="L67" s="191"/>
      <c r="M67" s="191"/>
      <c r="N67" s="269"/>
    </row>
    <row r="68" spans="1:14" ht="10.5" customHeight="1">
      <c r="A68" s="258"/>
      <c r="B68" s="258"/>
      <c r="C68" s="258"/>
      <c r="D68" s="258"/>
      <c r="E68" s="258"/>
      <c r="F68" s="258"/>
      <c r="G68" s="258"/>
      <c r="H68" s="258"/>
      <c r="I68" s="258"/>
      <c r="J68" s="258"/>
      <c r="K68" s="258"/>
      <c r="L68" s="258"/>
      <c r="M68" s="258"/>
      <c r="N68" s="258"/>
    </row>
    <row r="69" s="113" customFormat="1" ht="3.75" customHeight="1"/>
    <row r="70" spans="1:14" ht="10.5" customHeight="1">
      <c r="A70" s="78"/>
      <c r="B70" s="78"/>
      <c r="C70" s="78"/>
      <c r="D70" s="78"/>
      <c r="E70" s="78"/>
      <c r="F70" s="78"/>
      <c r="G70" s="78"/>
      <c r="H70" s="78"/>
      <c r="I70" s="78"/>
      <c r="J70" s="78"/>
      <c r="K70" s="78"/>
      <c r="L70" s="78"/>
      <c r="M70" s="78"/>
      <c r="N70" s="78"/>
    </row>
    <row r="71" spans="1:6" ht="10.5" customHeight="1">
      <c r="A71" s="78"/>
      <c r="B71" s="78"/>
      <c r="C71" s="78"/>
      <c r="D71" s="78"/>
      <c r="E71" s="78"/>
      <c r="F71" s="78"/>
    </row>
    <row r="72" spans="1:6" ht="10.5" customHeight="1">
      <c r="A72" s="78"/>
      <c r="B72" s="78"/>
      <c r="C72" s="78"/>
      <c r="D72" s="78"/>
      <c r="E72" s="78"/>
      <c r="F72" s="78"/>
    </row>
    <row r="73" spans="1:6" ht="10.5" customHeight="1">
      <c r="A73" s="78"/>
      <c r="B73" s="78"/>
      <c r="C73" s="78"/>
      <c r="D73" s="78"/>
      <c r="E73" s="78"/>
      <c r="F73" s="78"/>
    </row>
    <row r="74" spans="1:6" ht="10.5" customHeight="1">
      <c r="A74" s="78"/>
      <c r="B74" s="78"/>
      <c r="C74" s="78"/>
      <c r="D74" s="78"/>
      <c r="E74" s="78"/>
      <c r="F74" s="78"/>
    </row>
    <row r="75" spans="1:6" ht="10.5" customHeight="1">
      <c r="A75" s="78"/>
      <c r="B75" s="78"/>
      <c r="C75" s="78"/>
      <c r="D75" s="78"/>
      <c r="E75" s="78"/>
      <c r="F75" s="78"/>
    </row>
    <row r="76" spans="1:6" ht="10.5" customHeight="1">
      <c r="A76" s="78"/>
      <c r="B76" s="78"/>
      <c r="C76" s="78"/>
      <c r="D76" s="78"/>
      <c r="E76" s="78"/>
      <c r="F76" s="78"/>
    </row>
    <row r="77" spans="1:6" ht="10.5" customHeight="1">
      <c r="A77" s="78"/>
      <c r="B77" s="78"/>
      <c r="C77" s="78"/>
      <c r="D77" s="78"/>
      <c r="E77" s="78"/>
      <c r="F77" s="78"/>
    </row>
    <row r="78" spans="1:6" ht="10.5" customHeight="1">
      <c r="A78" s="78"/>
      <c r="B78" s="78"/>
      <c r="C78" s="78"/>
      <c r="D78" s="78"/>
      <c r="E78" s="78"/>
      <c r="F78" s="78"/>
    </row>
    <row r="79" spans="1:6" ht="10.5" customHeight="1">
      <c r="A79" s="78"/>
      <c r="B79" s="78"/>
      <c r="C79" s="78"/>
      <c r="D79" s="78"/>
      <c r="E79" s="78"/>
      <c r="F79" s="78"/>
    </row>
    <row r="80" spans="1:6" ht="10.5" customHeight="1">
      <c r="A80" s="111"/>
      <c r="B80" s="111"/>
      <c r="C80" s="111"/>
      <c r="D80" s="111"/>
      <c r="E80" s="111"/>
      <c r="F80" s="111"/>
    </row>
    <row r="81" spans="1:6" ht="10.5" customHeight="1">
      <c r="A81" s="111"/>
      <c r="B81" s="111"/>
      <c r="C81" s="111"/>
      <c r="D81" s="111"/>
      <c r="E81" s="111"/>
      <c r="F81" s="111"/>
    </row>
    <row r="82" spans="1:6" ht="10.5" customHeight="1">
      <c r="A82" s="111"/>
      <c r="B82" s="111"/>
      <c r="C82" s="111"/>
      <c r="D82" s="111"/>
      <c r="E82" s="111"/>
      <c r="F82" s="111"/>
    </row>
    <row r="83" spans="1:6" ht="10.5" customHeight="1">
      <c r="A83" s="111"/>
      <c r="B83" s="111"/>
      <c r="C83" s="111"/>
      <c r="D83" s="111"/>
      <c r="E83" s="111"/>
      <c r="F83" s="111"/>
    </row>
  </sheetData>
  <sheetProtection/>
  <mergeCells count="45">
    <mergeCell ref="E58:E63"/>
    <mergeCell ref="F58:I60"/>
    <mergeCell ref="K58:N58"/>
    <mergeCell ref="K59:N59"/>
    <mergeCell ref="K60:N60"/>
    <mergeCell ref="A68:N68"/>
    <mergeCell ref="E65:E67"/>
    <mergeCell ref="F65:H65"/>
    <mergeCell ref="J65:J66"/>
    <mergeCell ref="K65:N66"/>
    <mergeCell ref="F66:H66"/>
    <mergeCell ref="F67:H67"/>
    <mergeCell ref="K67:N67"/>
    <mergeCell ref="A56:D56"/>
    <mergeCell ref="F56:I56"/>
    <mergeCell ref="J56:J64"/>
    <mergeCell ref="K56:N56"/>
    <mergeCell ref="A57:D61"/>
    <mergeCell ref="F57:I57"/>
    <mergeCell ref="A62:D62"/>
    <mergeCell ref="K62:N62"/>
    <mergeCell ref="K63:N63"/>
    <mergeCell ref="K64:N64"/>
    <mergeCell ref="K57:N57"/>
    <mergeCell ref="F64:I64"/>
    <mergeCell ref="A48:B48"/>
    <mergeCell ref="A49:B49"/>
    <mergeCell ref="A50:B50"/>
    <mergeCell ref="A51:B51"/>
    <mergeCell ref="F61:I63"/>
    <mergeCell ref="K61:N61"/>
    <mergeCell ref="A54:N54"/>
    <mergeCell ref="A55:N55"/>
    <mergeCell ref="A42:B42"/>
    <mergeCell ref="A43:B43"/>
    <mergeCell ref="A44:B44"/>
    <mergeCell ref="A45:B45"/>
    <mergeCell ref="A46:B46"/>
    <mergeCell ref="A47:B47"/>
    <mergeCell ref="A1:K1"/>
    <mergeCell ref="A2:K2"/>
    <mergeCell ref="A40:C40"/>
    <mergeCell ref="E40:N40"/>
    <mergeCell ref="A41:C41"/>
    <mergeCell ref="E41:N41"/>
  </mergeCells>
  <conditionalFormatting sqref="A71:F79 L4:N37 A70:N70">
    <cfRule type="cellIs" priority="1" dxfId="9" operator="lessThan" stopIfTrue="1">
      <formula>0</formula>
    </cfRule>
  </conditionalFormatting>
  <conditionalFormatting sqref="B8:K34">
    <cfRule type="cellIs" priority="2" dxfId="13" operator="equal" stopIfTrue="1">
      <formula>" "</formula>
    </cfRule>
  </conditionalFormatting>
  <conditionalFormatting sqref="B36:K36">
    <cfRule type="cellIs" priority="3" dxfId="9" operator="lessThan" stopIfTrue="1">
      <formula>0</formula>
    </cfRule>
    <cfRule type="cellIs" priority="4" dxfId="20" operator="equal" stopIfTrue="1">
      <formula>" "</formula>
    </cfRule>
  </conditionalFormatting>
  <conditionalFormatting sqref="B4:K4">
    <cfRule type="cellIs" priority="5" dxfId="13" operator="equal" stopIfTrue="1">
      <formula>" "</formula>
    </cfRule>
    <cfRule type="cellIs" priority="6" dxfId="2" operator="equal" stopIfTrue="1">
      <formula>"This"</formula>
    </cfRule>
  </conditionalFormatting>
  <conditionalFormatting sqref="B5:K5">
    <cfRule type="cellIs" priority="7" dxfId="13" operator="equal" stopIfTrue="1">
      <formula>" "</formula>
    </cfRule>
    <cfRule type="cellIs" priority="8" dxfId="2" operator="equal" stopIfTrue="1">
      <formula>"column"</formula>
    </cfRule>
  </conditionalFormatting>
  <conditionalFormatting sqref="B6:K6">
    <cfRule type="cellIs" priority="9" dxfId="13" operator="equal" stopIfTrue="1">
      <formula>" "</formula>
    </cfRule>
    <cfRule type="cellIs" priority="10" dxfId="2" operator="equal" stopIfTrue="1">
      <formula>"stays"</formula>
    </cfRule>
  </conditionalFormatting>
  <conditionalFormatting sqref="B7:K7">
    <cfRule type="cellIs" priority="11" dxfId="13" operator="equal" stopIfTrue="1">
      <formula>" "</formula>
    </cfRule>
    <cfRule type="cellIs" priority="12" dxfId="2" operator="equal" stopIfTrue="1">
      <formula>"blank."</formula>
    </cfRule>
  </conditionalFormatting>
  <conditionalFormatting sqref="E42:N42 B3:K3 B38:K38 B50:B51 A42:A51">
    <cfRule type="cellIs" priority="13" dxfId="11" operator="equal" stopIfTrue="1">
      <formula>0</formula>
    </cfRule>
  </conditionalFormatting>
  <conditionalFormatting sqref="B35:K35">
    <cfRule type="cellIs" priority="14" dxfId="10" operator="equal" stopIfTrue="1">
      <formula>" "</formula>
    </cfRule>
  </conditionalFormatting>
  <conditionalFormatting sqref="B37:K37">
    <cfRule type="cellIs" priority="15" dxfId="9" operator="lessThan" stopIfTrue="1">
      <formula>0</formula>
    </cfRule>
    <cfRule type="cellIs" priority="16" dxfId="1" operator="equal" stopIfTrue="1">
      <formula>" "</formula>
    </cfRule>
  </conditionalFormatting>
  <conditionalFormatting sqref="E53:N53">
    <cfRule type="cellIs" priority="17" dxfId="1" operator="equal" stopIfTrue="1">
      <formula>" "</formula>
    </cfRule>
  </conditionalFormatting>
  <conditionalFormatting sqref="E47:N51 C42:C51">
    <cfRule type="cellIs" priority="18" dxfId="2" operator="equal" stopIfTrue="1">
      <formula>" "</formula>
    </cfRule>
  </conditionalFormatting>
  <conditionalFormatting sqref="E46:N46">
    <cfRule type="cellIs" priority="19" dxfId="2" operator="equal" stopIfTrue="1">
      <formula>"blank."</formula>
    </cfRule>
  </conditionalFormatting>
  <conditionalFormatting sqref="E43:N43">
    <cfRule type="cellIs" priority="20" dxfId="2" operator="equal" stopIfTrue="1">
      <formula>"This"</formula>
    </cfRule>
  </conditionalFormatting>
  <conditionalFormatting sqref="E44:N44">
    <cfRule type="cellIs" priority="21" dxfId="2" operator="equal" stopIfTrue="1">
      <formula>"column"</formula>
    </cfRule>
  </conditionalFormatting>
  <conditionalFormatting sqref="E45:N45">
    <cfRule type="cellIs" priority="22" dxfId="2" operator="equal" stopIfTrue="1">
      <formula>"stays"</formula>
    </cfRule>
  </conditionalFormatting>
  <conditionalFormatting sqref="E52:N52">
    <cfRule type="cellIs" priority="23" dxfId="1" operator="equal" stopIfTrue="1">
      <formula>" "</formula>
    </cfRule>
    <cfRule type="cellIs" priority="24" dxfId="0" operator="equal" stopIfTrue="1">
      <formula>0</formula>
    </cfRule>
  </conditionalFormatting>
  <printOptions/>
  <pageMargins left="0.75" right="0.75" top="1" bottom="1" header="0.5" footer="0.5"/>
  <pageSetup orientation="portrait" paperSize="9"/>
  <ignoredErrors>
    <ignoredError sqref="L35" formula="1"/>
  </ignoredErrors>
  <legacyDrawing r:id="rId2"/>
</worksheet>
</file>

<file path=xl/worksheets/sheet12.xml><?xml version="1.0" encoding="utf-8"?>
<worksheet xmlns="http://schemas.openxmlformats.org/spreadsheetml/2006/main" xmlns:r="http://schemas.openxmlformats.org/officeDocument/2006/relationships">
  <dimension ref="A1:N83"/>
  <sheetViews>
    <sheetView showGridLines="0" zoomScalePageLayoutView="0" workbookViewId="0" topLeftCell="A1">
      <selection activeCell="B4" sqref="B4"/>
    </sheetView>
  </sheetViews>
  <sheetFormatPr defaultColWidth="9.28125" defaultRowHeight="12.75"/>
  <cols>
    <col min="1" max="14" width="12.140625" style="75" customWidth="1"/>
    <col min="15" max="16384" width="9.28125" style="75" customWidth="1"/>
  </cols>
  <sheetData>
    <row r="1" spans="1:14" ht="10.5" customHeight="1">
      <c r="A1" s="277" t="s">
        <v>75</v>
      </c>
      <c r="B1" s="278"/>
      <c r="C1" s="278"/>
      <c r="D1" s="278"/>
      <c r="E1" s="278"/>
      <c r="F1" s="278"/>
      <c r="G1" s="278"/>
      <c r="H1" s="278"/>
      <c r="I1" s="278"/>
      <c r="J1" s="278"/>
      <c r="K1" s="278"/>
      <c r="L1" s="132"/>
      <c r="M1" s="121"/>
      <c r="N1" s="122"/>
    </row>
    <row r="2" spans="1:14" ht="10.5" customHeight="1" thickBot="1">
      <c r="A2" s="280" t="s">
        <v>79</v>
      </c>
      <c r="B2" s="281"/>
      <c r="C2" s="281"/>
      <c r="D2" s="281"/>
      <c r="E2" s="281"/>
      <c r="F2" s="281"/>
      <c r="G2" s="281"/>
      <c r="H2" s="281"/>
      <c r="I2" s="281"/>
      <c r="J2" s="281"/>
      <c r="K2" s="281"/>
      <c r="L2" s="133"/>
      <c r="M2" s="123"/>
      <c r="N2" s="123"/>
    </row>
    <row r="3" spans="1:14" s="39" customFormat="1" ht="10.5" customHeight="1">
      <c r="A3" s="114">
        <f>DATE('Start Here'!S129,11,1)</f>
        <v>40118</v>
      </c>
      <c r="B3" s="37" t="str">
        <f>'Start Here'!O40</f>
        <v>housecare</v>
      </c>
      <c r="C3" s="37" t="str">
        <f>'Start Here'!O41</f>
        <v>groceries</v>
      </c>
      <c r="D3" s="37" t="str">
        <f>'Start Here'!O42</f>
        <v>dining out</v>
      </c>
      <c r="E3" s="37" t="str">
        <f>'Start Here'!O43</f>
        <v>car gas</v>
      </c>
      <c r="F3" s="37" t="str">
        <f>'Start Here'!O44</f>
        <v>haircuts</v>
      </c>
      <c r="G3" s="37" t="str">
        <f>'Start Here'!O45</f>
        <v>misc.</v>
      </c>
      <c r="H3" s="37">
        <f>'Start Here'!O46</f>
        <v>0</v>
      </c>
      <c r="I3" s="37">
        <f>'Start Here'!O47</f>
        <v>0</v>
      </c>
      <c r="J3" s="37">
        <f>'Start Here'!O48</f>
        <v>0</v>
      </c>
      <c r="K3" s="37">
        <f>'Start Here'!O49</f>
        <v>0</v>
      </c>
      <c r="L3" s="134" t="s">
        <v>5</v>
      </c>
      <c r="M3" s="125" t="s">
        <v>3</v>
      </c>
      <c r="N3" s="38" t="s">
        <v>4</v>
      </c>
    </row>
    <row r="4" spans="1:14" ht="10.5" customHeight="1">
      <c r="A4" s="118">
        <v>1</v>
      </c>
      <c r="B4" s="76">
        <f>IF(B3=0,"This","")</f>
      </c>
      <c r="C4" s="76">
        <f aca="true" t="shared" si="0" ref="C4:K4">IF(C3=0,"This","")</f>
      </c>
      <c r="D4" s="76">
        <f t="shared" si="0"/>
      </c>
      <c r="E4" s="76">
        <f t="shared" si="0"/>
      </c>
      <c r="F4" s="76">
        <f t="shared" si="0"/>
      </c>
      <c r="G4" s="76">
        <f t="shared" si="0"/>
      </c>
      <c r="H4" s="76" t="str">
        <f t="shared" si="0"/>
        <v>This</v>
      </c>
      <c r="I4" s="76" t="str">
        <f t="shared" si="0"/>
        <v>This</v>
      </c>
      <c r="J4" s="76" t="str">
        <f t="shared" si="0"/>
        <v>This</v>
      </c>
      <c r="K4" s="76" t="str">
        <f t="shared" si="0"/>
        <v>This</v>
      </c>
      <c r="L4" s="77">
        <f aca="true" t="shared" si="1" ref="L4:L34">SUM(B4:K4)</f>
        <v>0</v>
      </c>
      <c r="M4" s="126"/>
      <c r="N4" s="77">
        <f>M4-L4-'Start Here'!O77-'Start Here'!O89</f>
        <v>-1844.5</v>
      </c>
    </row>
    <row r="5" spans="1:14" ht="10.5" customHeight="1">
      <c r="A5" s="118">
        <f aca="true" t="shared" si="2" ref="A5:A34">A4+1</f>
        <v>2</v>
      </c>
      <c r="B5" s="76">
        <f>IF(B3=0,"column","")</f>
      </c>
      <c r="C5" s="76">
        <f aca="true" t="shared" si="3" ref="C5:H5">IF(C3=0,"column","")</f>
      </c>
      <c r="D5" s="76">
        <f t="shared" si="3"/>
      </c>
      <c r="E5" s="76">
        <f t="shared" si="3"/>
      </c>
      <c r="F5" s="76">
        <f t="shared" si="3"/>
      </c>
      <c r="G5" s="76">
        <f t="shared" si="3"/>
      </c>
      <c r="H5" s="76" t="str">
        <f t="shared" si="3"/>
        <v>column</v>
      </c>
      <c r="I5" s="76" t="str">
        <f>IF(I3=0,"column","")</f>
        <v>column</v>
      </c>
      <c r="J5" s="76" t="str">
        <f>IF(J3=0,"column","")</f>
        <v>column</v>
      </c>
      <c r="K5" s="76" t="str">
        <f>IF(K3=0,"column","")</f>
        <v>column</v>
      </c>
      <c r="L5" s="77">
        <f t="shared" si="1"/>
        <v>0</v>
      </c>
      <c r="M5" s="126"/>
      <c r="N5" s="77">
        <f aca="true" t="shared" si="4" ref="N5:N34">N4+M5-L5</f>
        <v>-1844.5</v>
      </c>
    </row>
    <row r="6" spans="1:14" ht="10.5" customHeight="1">
      <c r="A6" s="118">
        <f t="shared" si="2"/>
        <v>3</v>
      </c>
      <c r="B6" s="76">
        <f>IF(B3=0,"stays","")</f>
      </c>
      <c r="C6" s="76">
        <f aca="true" t="shared" si="5" ref="C6:H6">IF(C3=0,"stays","")</f>
      </c>
      <c r="D6" s="76">
        <f t="shared" si="5"/>
      </c>
      <c r="E6" s="76">
        <f t="shared" si="5"/>
      </c>
      <c r="F6" s="76">
        <f t="shared" si="5"/>
      </c>
      <c r="G6" s="76">
        <f t="shared" si="5"/>
      </c>
      <c r="H6" s="76" t="str">
        <f t="shared" si="5"/>
        <v>stays</v>
      </c>
      <c r="I6" s="76" t="str">
        <f>IF(I3=0,"stays","")</f>
        <v>stays</v>
      </c>
      <c r="J6" s="76" t="str">
        <f>IF(J3=0,"stays","")</f>
        <v>stays</v>
      </c>
      <c r="K6" s="76" t="str">
        <f>IF(K3=0,"stays","")</f>
        <v>stays</v>
      </c>
      <c r="L6" s="77">
        <f t="shared" si="1"/>
        <v>0</v>
      </c>
      <c r="M6" s="126"/>
      <c r="N6" s="77">
        <f t="shared" si="4"/>
        <v>-1844.5</v>
      </c>
    </row>
    <row r="7" spans="1:14" ht="10.5" customHeight="1">
      <c r="A7" s="118">
        <f t="shared" si="2"/>
        <v>4</v>
      </c>
      <c r="B7" s="76">
        <f>IF(B3=0,"blank.","")</f>
      </c>
      <c r="C7" s="76">
        <f aca="true" t="shared" si="6" ref="C7:H7">IF(C3=0,"blank.","")</f>
      </c>
      <c r="D7" s="76">
        <f t="shared" si="6"/>
      </c>
      <c r="E7" s="76">
        <f t="shared" si="6"/>
      </c>
      <c r="F7" s="76">
        <f t="shared" si="6"/>
      </c>
      <c r="G7" s="76">
        <f t="shared" si="6"/>
      </c>
      <c r="H7" s="76" t="str">
        <f t="shared" si="6"/>
        <v>blank.</v>
      </c>
      <c r="I7" s="76" t="str">
        <f>IF(I3=0,"blank.","")</f>
        <v>blank.</v>
      </c>
      <c r="J7" s="76" t="str">
        <f>IF(J3=0,"blank.","")</f>
        <v>blank.</v>
      </c>
      <c r="K7" s="76" t="str">
        <f>IF(K3=0,"blank.","")</f>
        <v>blank.</v>
      </c>
      <c r="L7" s="77">
        <f t="shared" si="1"/>
        <v>0</v>
      </c>
      <c r="M7" s="126"/>
      <c r="N7" s="77">
        <f t="shared" si="4"/>
        <v>-1844.5</v>
      </c>
    </row>
    <row r="8" spans="1:14" ht="10.5" customHeight="1">
      <c r="A8" s="118">
        <f t="shared" si="2"/>
        <v>5</v>
      </c>
      <c r="B8" s="76">
        <f aca="true" t="shared" si="7" ref="B8:B34">IF($B$3=0," ","")</f>
      </c>
      <c r="C8" s="76">
        <f aca="true" t="shared" si="8" ref="C8:C34">IF($C$3=0," ","")</f>
      </c>
      <c r="D8" s="76">
        <f aca="true" t="shared" si="9" ref="D8:D34">IF($D$3=0," ","")</f>
      </c>
      <c r="E8" s="76">
        <f aca="true" t="shared" si="10" ref="E8:E34">IF($E$3=0," ","")</f>
      </c>
      <c r="F8" s="76">
        <f aca="true" t="shared" si="11" ref="F8:F34">IF($F$3=0," ","")</f>
      </c>
      <c r="G8" s="76">
        <f aca="true" t="shared" si="12" ref="G8:G34">IF($G$3=0," ","")</f>
      </c>
      <c r="H8" s="76" t="str">
        <f aca="true" t="shared" si="13" ref="H8:H34">IF($H$3=0," ","")</f>
        <v> </v>
      </c>
      <c r="I8" s="76" t="str">
        <f aca="true" t="shared" si="14" ref="I8:I34">IF($I$3=0," ","")</f>
        <v> </v>
      </c>
      <c r="J8" s="76" t="str">
        <f aca="true" t="shared" si="15" ref="J8:J34">IF($J$3=0," ","")</f>
        <v> </v>
      </c>
      <c r="K8" s="76" t="str">
        <f aca="true" t="shared" si="16" ref="K8:K34">IF($K$3=0," ","")</f>
        <v> </v>
      </c>
      <c r="L8" s="77">
        <f t="shared" si="1"/>
        <v>0</v>
      </c>
      <c r="M8" s="126"/>
      <c r="N8" s="77">
        <f t="shared" si="4"/>
        <v>-1844.5</v>
      </c>
    </row>
    <row r="9" spans="1:14" ht="10.5" customHeight="1">
      <c r="A9" s="118">
        <f t="shared" si="2"/>
        <v>6</v>
      </c>
      <c r="B9" s="76">
        <f t="shared" si="7"/>
      </c>
      <c r="C9" s="76">
        <f t="shared" si="8"/>
      </c>
      <c r="D9" s="76">
        <f t="shared" si="9"/>
      </c>
      <c r="E9" s="76">
        <f t="shared" si="10"/>
      </c>
      <c r="F9" s="76">
        <f t="shared" si="11"/>
      </c>
      <c r="G9" s="76">
        <f t="shared" si="12"/>
      </c>
      <c r="H9" s="76" t="str">
        <f t="shared" si="13"/>
        <v> </v>
      </c>
      <c r="I9" s="76" t="str">
        <f t="shared" si="14"/>
        <v> </v>
      </c>
      <c r="J9" s="76" t="str">
        <f t="shared" si="15"/>
        <v> </v>
      </c>
      <c r="K9" s="76" t="str">
        <f t="shared" si="16"/>
        <v> </v>
      </c>
      <c r="L9" s="77">
        <f t="shared" si="1"/>
        <v>0</v>
      </c>
      <c r="M9" s="126"/>
      <c r="N9" s="77">
        <f t="shared" si="4"/>
        <v>-1844.5</v>
      </c>
    </row>
    <row r="10" spans="1:14" ht="10.5" customHeight="1">
      <c r="A10" s="118">
        <f t="shared" si="2"/>
        <v>7</v>
      </c>
      <c r="B10" s="76">
        <f t="shared" si="7"/>
      </c>
      <c r="C10" s="76">
        <f t="shared" si="8"/>
      </c>
      <c r="D10" s="76">
        <f t="shared" si="9"/>
      </c>
      <c r="E10" s="76">
        <f t="shared" si="10"/>
      </c>
      <c r="F10" s="76">
        <f t="shared" si="11"/>
      </c>
      <c r="G10" s="76">
        <f t="shared" si="12"/>
      </c>
      <c r="H10" s="76" t="str">
        <f t="shared" si="13"/>
        <v> </v>
      </c>
      <c r="I10" s="76" t="str">
        <f t="shared" si="14"/>
        <v> </v>
      </c>
      <c r="J10" s="76" t="str">
        <f t="shared" si="15"/>
        <v> </v>
      </c>
      <c r="K10" s="76" t="str">
        <f t="shared" si="16"/>
        <v> </v>
      </c>
      <c r="L10" s="77">
        <f t="shared" si="1"/>
        <v>0</v>
      </c>
      <c r="M10" s="126"/>
      <c r="N10" s="77">
        <f t="shared" si="4"/>
        <v>-1844.5</v>
      </c>
    </row>
    <row r="11" spans="1:14" ht="10.5" customHeight="1">
      <c r="A11" s="118">
        <f t="shared" si="2"/>
        <v>8</v>
      </c>
      <c r="B11" s="76">
        <f t="shared" si="7"/>
      </c>
      <c r="C11" s="76">
        <f t="shared" si="8"/>
      </c>
      <c r="D11" s="76">
        <f t="shared" si="9"/>
      </c>
      <c r="E11" s="76">
        <f t="shared" si="10"/>
      </c>
      <c r="F11" s="76">
        <f t="shared" si="11"/>
      </c>
      <c r="G11" s="76">
        <f t="shared" si="12"/>
      </c>
      <c r="H11" s="76" t="str">
        <f t="shared" si="13"/>
        <v> </v>
      </c>
      <c r="I11" s="76" t="str">
        <f t="shared" si="14"/>
        <v> </v>
      </c>
      <c r="J11" s="76" t="str">
        <f t="shared" si="15"/>
        <v> </v>
      </c>
      <c r="K11" s="76" t="str">
        <f t="shared" si="16"/>
        <v> </v>
      </c>
      <c r="L11" s="77">
        <f t="shared" si="1"/>
        <v>0</v>
      </c>
      <c r="M11" s="126"/>
      <c r="N11" s="77">
        <f t="shared" si="4"/>
        <v>-1844.5</v>
      </c>
    </row>
    <row r="12" spans="1:14" ht="10.5" customHeight="1">
      <c r="A12" s="118">
        <f t="shared" si="2"/>
        <v>9</v>
      </c>
      <c r="B12" s="76">
        <f t="shared" si="7"/>
      </c>
      <c r="C12" s="76">
        <f t="shared" si="8"/>
      </c>
      <c r="D12" s="76">
        <f t="shared" si="9"/>
      </c>
      <c r="E12" s="76">
        <f t="shared" si="10"/>
      </c>
      <c r="F12" s="76">
        <f t="shared" si="11"/>
      </c>
      <c r="G12" s="76">
        <f t="shared" si="12"/>
      </c>
      <c r="H12" s="76" t="str">
        <f t="shared" si="13"/>
        <v> </v>
      </c>
      <c r="I12" s="76" t="str">
        <f t="shared" si="14"/>
        <v> </v>
      </c>
      <c r="J12" s="76" t="str">
        <f t="shared" si="15"/>
        <v> </v>
      </c>
      <c r="K12" s="76" t="str">
        <f t="shared" si="16"/>
        <v> </v>
      </c>
      <c r="L12" s="77">
        <f t="shared" si="1"/>
        <v>0</v>
      </c>
      <c r="M12" s="126"/>
      <c r="N12" s="77">
        <f t="shared" si="4"/>
        <v>-1844.5</v>
      </c>
    </row>
    <row r="13" spans="1:14" ht="10.5" customHeight="1">
      <c r="A13" s="118">
        <f t="shared" si="2"/>
        <v>10</v>
      </c>
      <c r="B13" s="76">
        <f t="shared" si="7"/>
      </c>
      <c r="C13" s="76">
        <f t="shared" si="8"/>
      </c>
      <c r="D13" s="76">
        <f t="shared" si="9"/>
      </c>
      <c r="E13" s="76">
        <f t="shared" si="10"/>
      </c>
      <c r="F13" s="76">
        <f t="shared" si="11"/>
      </c>
      <c r="G13" s="76">
        <f t="shared" si="12"/>
      </c>
      <c r="H13" s="76" t="str">
        <f t="shared" si="13"/>
        <v> </v>
      </c>
      <c r="I13" s="76" t="str">
        <f t="shared" si="14"/>
        <v> </v>
      </c>
      <c r="J13" s="76" t="str">
        <f t="shared" si="15"/>
        <v> </v>
      </c>
      <c r="K13" s="76" t="str">
        <f t="shared" si="16"/>
        <v> </v>
      </c>
      <c r="L13" s="77">
        <f t="shared" si="1"/>
        <v>0</v>
      </c>
      <c r="M13" s="126"/>
      <c r="N13" s="77">
        <f t="shared" si="4"/>
        <v>-1844.5</v>
      </c>
    </row>
    <row r="14" spans="1:14" ht="10.5" customHeight="1">
      <c r="A14" s="118">
        <f t="shared" si="2"/>
        <v>11</v>
      </c>
      <c r="B14" s="76">
        <f t="shared" si="7"/>
      </c>
      <c r="C14" s="76">
        <f t="shared" si="8"/>
      </c>
      <c r="D14" s="76">
        <f t="shared" si="9"/>
      </c>
      <c r="E14" s="76">
        <f t="shared" si="10"/>
      </c>
      <c r="F14" s="76">
        <f t="shared" si="11"/>
      </c>
      <c r="G14" s="76">
        <f t="shared" si="12"/>
      </c>
      <c r="H14" s="76" t="str">
        <f t="shared" si="13"/>
        <v> </v>
      </c>
      <c r="I14" s="76" t="str">
        <f t="shared" si="14"/>
        <v> </v>
      </c>
      <c r="J14" s="76" t="str">
        <f t="shared" si="15"/>
        <v> </v>
      </c>
      <c r="K14" s="76" t="str">
        <f t="shared" si="16"/>
        <v> </v>
      </c>
      <c r="L14" s="77">
        <f t="shared" si="1"/>
        <v>0</v>
      </c>
      <c r="M14" s="126"/>
      <c r="N14" s="77">
        <f t="shared" si="4"/>
        <v>-1844.5</v>
      </c>
    </row>
    <row r="15" spans="1:14" ht="10.5" customHeight="1">
      <c r="A15" s="118">
        <f t="shared" si="2"/>
        <v>12</v>
      </c>
      <c r="B15" s="76">
        <f t="shared" si="7"/>
      </c>
      <c r="C15" s="76">
        <f t="shared" si="8"/>
      </c>
      <c r="D15" s="76">
        <f t="shared" si="9"/>
      </c>
      <c r="E15" s="76">
        <f t="shared" si="10"/>
      </c>
      <c r="F15" s="76">
        <f t="shared" si="11"/>
      </c>
      <c r="G15" s="76">
        <f t="shared" si="12"/>
      </c>
      <c r="H15" s="76" t="str">
        <f t="shared" si="13"/>
        <v> </v>
      </c>
      <c r="I15" s="76" t="str">
        <f t="shared" si="14"/>
        <v> </v>
      </c>
      <c r="J15" s="76" t="str">
        <f t="shared" si="15"/>
        <v> </v>
      </c>
      <c r="K15" s="76" t="str">
        <f t="shared" si="16"/>
        <v> </v>
      </c>
      <c r="L15" s="77">
        <f t="shared" si="1"/>
        <v>0</v>
      </c>
      <c r="M15" s="126"/>
      <c r="N15" s="77">
        <f t="shared" si="4"/>
        <v>-1844.5</v>
      </c>
    </row>
    <row r="16" spans="1:14" ht="10.5" customHeight="1">
      <c r="A16" s="118">
        <f t="shared" si="2"/>
        <v>13</v>
      </c>
      <c r="B16" s="76">
        <f t="shared" si="7"/>
      </c>
      <c r="C16" s="76">
        <f t="shared" si="8"/>
      </c>
      <c r="D16" s="76">
        <f t="shared" si="9"/>
      </c>
      <c r="E16" s="76">
        <f t="shared" si="10"/>
      </c>
      <c r="F16" s="76">
        <f t="shared" si="11"/>
      </c>
      <c r="G16" s="76">
        <f t="shared" si="12"/>
      </c>
      <c r="H16" s="76" t="str">
        <f t="shared" si="13"/>
        <v> </v>
      </c>
      <c r="I16" s="76" t="str">
        <f t="shared" si="14"/>
        <v> </v>
      </c>
      <c r="J16" s="76" t="str">
        <f t="shared" si="15"/>
        <v> </v>
      </c>
      <c r="K16" s="76" t="str">
        <f t="shared" si="16"/>
        <v> </v>
      </c>
      <c r="L16" s="77">
        <f t="shared" si="1"/>
        <v>0</v>
      </c>
      <c r="M16" s="126"/>
      <c r="N16" s="77">
        <f t="shared" si="4"/>
        <v>-1844.5</v>
      </c>
    </row>
    <row r="17" spans="1:14" ht="10.5" customHeight="1">
      <c r="A17" s="118">
        <f t="shared" si="2"/>
        <v>14</v>
      </c>
      <c r="B17" s="76">
        <f t="shared" si="7"/>
      </c>
      <c r="C17" s="76">
        <f t="shared" si="8"/>
      </c>
      <c r="D17" s="76">
        <f t="shared" si="9"/>
      </c>
      <c r="E17" s="76">
        <f t="shared" si="10"/>
      </c>
      <c r="F17" s="76">
        <f t="shared" si="11"/>
      </c>
      <c r="G17" s="76">
        <f t="shared" si="12"/>
      </c>
      <c r="H17" s="76" t="str">
        <f t="shared" si="13"/>
        <v> </v>
      </c>
      <c r="I17" s="76" t="str">
        <f t="shared" si="14"/>
        <v> </v>
      </c>
      <c r="J17" s="76" t="str">
        <f t="shared" si="15"/>
        <v> </v>
      </c>
      <c r="K17" s="76" t="str">
        <f t="shared" si="16"/>
        <v> </v>
      </c>
      <c r="L17" s="77">
        <f t="shared" si="1"/>
        <v>0</v>
      </c>
      <c r="M17" s="126"/>
      <c r="N17" s="77">
        <f t="shared" si="4"/>
        <v>-1844.5</v>
      </c>
    </row>
    <row r="18" spans="1:14" ht="10.5" customHeight="1">
      <c r="A18" s="118">
        <f t="shared" si="2"/>
        <v>15</v>
      </c>
      <c r="B18" s="76">
        <f t="shared" si="7"/>
      </c>
      <c r="C18" s="76">
        <f t="shared" si="8"/>
      </c>
      <c r="D18" s="76">
        <f t="shared" si="9"/>
      </c>
      <c r="E18" s="76">
        <f t="shared" si="10"/>
      </c>
      <c r="F18" s="76">
        <f t="shared" si="11"/>
      </c>
      <c r="G18" s="76">
        <f t="shared" si="12"/>
      </c>
      <c r="H18" s="76" t="str">
        <f t="shared" si="13"/>
        <v> </v>
      </c>
      <c r="I18" s="76" t="str">
        <f t="shared" si="14"/>
        <v> </v>
      </c>
      <c r="J18" s="76" t="str">
        <f t="shared" si="15"/>
        <v> </v>
      </c>
      <c r="K18" s="76" t="str">
        <f t="shared" si="16"/>
        <v> </v>
      </c>
      <c r="L18" s="77">
        <f t="shared" si="1"/>
        <v>0</v>
      </c>
      <c r="M18" s="126"/>
      <c r="N18" s="77">
        <f t="shared" si="4"/>
        <v>-1844.5</v>
      </c>
    </row>
    <row r="19" spans="1:14" ht="10.5" customHeight="1">
      <c r="A19" s="118">
        <f t="shared" si="2"/>
        <v>16</v>
      </c>
      <c r="B19" s="76">
        <f t="shared" si="7"/>
      </c>
      <c r="C19" s="76">
        <f t="shared" si="8"/>
      </c>
      <c r="D19" s="76">
        <f>IF($D$3=0," ","")</f>
      </c>
      <c r="E19" s="76">
        <f t="shared" si="10"/>
      </c>
      <c r="F19" s="76">
        <f t="shared" si="11"/>
      </c>
      <c r="G19" s="76">
        <f t="shared" si="12"/>
      </c>
      <c r="H19" s="76" t="str">
        <f t="shared" si="13"/>
        <v> </v>
      </c>
      <c r="I19" s="76" t="str">
        <f t="shared" si="14"/>
        <v> </v>
      </c>
      <c r="J19" s="76" t="str">
        <f t="shared" si="15"/>
        <v> </v>
      </c>
      <c r="K19" s="76" t="str">
        <f t="shared" si="16"/>
        <v> </v>
      </c>
      <c r="L19" s="77">
        <f t="shared" si="1"/>
        <v>0</v>
      </c>
      <c r="M19" s="126"/>
      <c r="N19" s="77">
        <f t="shared" si="4"/>
        <v>-1844.5</v>
      </c>
    </row>
    <row r="20" spans="1:14" ht="10.5" customHeight="1">
      <c r="A20" s="118">
        <f t="shared" si="2"/>
        <v>17</v>
      </c>
      <c r="B20" s="76">
        <f t="shared" si="7"/>
      </c>
      <c r="C20" s="76">
        <f t="shared" si="8"/>
      </c>
      <c r="D20" s="76">
        <f t="shared" si="9"/>
      </c>
      <c r="E20" s="76">
        <f t="shared" si="10"/>
      </c>
      <c r="F20" s="76">
        <f t="shared" si="11"/>
      </c>
      <c r="G20" s="76">
        <f t="shared" si="12"/>
      </c>
      <c r="H20" s="76" t="str">
        <f t="shared" si="13"/>
        <v> </v>
      </c>
      <c r="I20" s="76" t="str">
        <f t="shared" si="14"/>
        <v> </v>
      </c>
      <c r="J20" s="76" t="str">
        <f t="shared" si="15"/>
        <v> </v>
      </c>
      <c r="K20" s="76" t="str">
        <f t="shared" si="16"/>
        <v> </v>
      </c>
      <c r="L20" s="77">
        <f t="shared" si="1"/>
        <v>0</v>
      </c>
      <c r="M20" s="126"/>
      <c r="N20" s="77">
        <f t="shared" si="4"/>
        <v>-1844.5</v>
      </c>
    </row>
    <row r="21" spans="1:14" ht="10.5" customHeight="1">
      <c r="A21" s="118">
        <f t="shared" si="2"/>
        <v>18</v>
      </c>
      <c r="B21" s="76">
        <f t="shared" si="7"/>
      </c>
      <c r="C21" s="76">
        <f t="shared" si="8"/>
      </c>
      <c r="D21" s="76">
        <f t="shared" si="9"/>
      </c>
      <c r="E21" s="76">
        <f t="shared" si="10"/>
      </c>
      <c r="F21" s="76">
        <f t="shared" si="11"/>
      </c>
      <c r="G21" s="76">
        <f t="shared" si="12"/>
      </c>
      <c r="H21" s="76" t="str">
        <f t="shared" si="13"/>
        <v> </v>
      </c>
      <c r="I21" s="76" t="str">
        <f t="shared" si="14"/>
        <v> </v>
      </c>
      <c r="J21" s="76" t="str">
        <f t="shared" si="15"/>
        <v> </v>
      </c>
      <c r="K21" s="76" t="str">
        <f t="shared" si="16"/>
        <v> </v>
      </c>
      <c r="L21" s="77">
        <f t="shared" si="1"/>
        <v>0</v>
      </c>
      <c r="M21" s="126"/>
      <c r="N21" s="77">
        <f t="shared" si="4"/>
        <v>-1844.5</v>
      </c>
    </row>
    <row r="22" spans="1:14" ht="10.5" customHeight="1">
      <c r="A22" s="118">
        <f t="shared" si="2"/>
        <v>19</v>
      </c>
      <c r="B22" s="76">
        <f t="shared" si="7"/>
      </c>
      <c r="C22" s="76">
        <f t="shared" si="8"/>
      </c>
      <c r="D22" s="76">
        <f t="shared" si="9"/>
      </c>
      <c r="E22" s="76">
        <f t="shared" si="10"/>
      </c>
      <c r="F22" s="76">
        <f t="shared" si="11"/>
      </c>
      <c r="G22" s="76">
        <f t="shared" si="12"/>
      </c>
      <c r="H22" s="76" t="str">
        <f t="shared" si="13"/>
        <v> </v>
      </c>
      <c r="I22" s="76" t="str">
        <f t="shared" si="14"/>
        <v> </v>
      </c>
      <c r="J22" s="76" t="str">
        <f t="shared" si="15"/>
        <v> </v>
      </c>
      <c r="K22" s="76" t="str">
        <f t="shared" si="16"/>
        <v> </v>
      </c>
      <c r="L22" s="77">
        <f t="shared" si="1"/>
        <v>0</v>
      </c>
      <c r="M22" s="126"/>
      <c r="N22" s="79">
        <f t="shared" si="4"/>
        <v>-1844.5</v>
      </c>
    </row>
    <row r="23" spans="1:14" ht="10.5" customHeight="1">
      <c r="A23" s="118">
        <f t="shared" si="2"/>
        <v>20</v>
      </c>
      <c r="B23" s="76">
        <f t="shared" si="7"/>
      </c>
      <c r="C23" s="76">
        <f t="shared" si="8"/>
      </c>
      <c r="D23" s="76">
        <f t="shared" si="9"/>
      </c>
      <c r="E23" s="76">
        <f t="shared" si="10"/>
      </c>
      <c r="F23" s="76">
        <f t="shared" si="11"/>
      </c>
      <c r="G23" s="76">
        <f t="shared" si="12"/>
      </c>
      <c r="H23" s="76" t="str">
        <f t="shared" si="13"/>
        <v> </v>
      </c>
      <c r="I23" s="76" t="str">
        <f t="shared" si="14"/>
        <v> </v>
      </c>
      <c r="J23" s="76" t="str">
        <f t="shared" si="15"/>
        <v> </v>
      </c>
      <c r="K23" s="76" t="str">
        <f t="shared" si="16"/>
        <v> </v>
      </c>
      <c r="L23" s="77">
        <f t="shared" si="1"/>
        <v>0</v>
      </c>
      <c r="M23" s="126"/>
      <c r="N23" s="79">
        <f t="shared" si="4"/>
        <v>-1844.5</v>
      </c>
    </row>
    <row r="24" spans="1:14" ht="10.5" customHeight="1">
      <c r="A24" s="118">
        <f t="shared" si="2"/>
        <v>21</v>
      </c>
      <c r="B24" s="76">
        <f t="shared" si="7"/>
      </c>
      <c r="C24" s="76">
        <f t="shared" si="8"/>
      </c>
      <c r="D24" s="76">
        <f t="shared" si="9"/>
      </c>
      <c r="E24" s="76">
        <f t="shared" si="10"/>
      </c>
      <c r="F24" s="76">
        <f t="shared" si="11"/>
      </c>
      <c r="G24" s="76">
        <f t="shared" si="12"/>
      </c>
      <c r="H24" s="76" t="str">
        <f t="shared" si="13"/>
        <v> </v>
      </c>
      <c r="I24" s="76" t="str">
        <f t="shared" si="14"/>
        <v> </v>
      </c>
      <c r="J24" s="76" t="str">
        <f t="shared" si="15"/>
        <v> </v>
      </c>
      <c r="K24" s="76" t="str">
        <f t="shared" si="16"/>
        <v> </v>
      </c>
      <c r="L24" s="77">
        <f t="shared" si="1"/>
        <v>0</v>
      </c>
      <c r="M24" s="126"/>
      <c r="N24" s="79">
        <f t="shared" si="4"/>
        <v>-1844.5</v>
      </c>
    </row>
    <row r="25" spans="1:14" ht="10.5" customHeight="1">
      <c r="A25" s="118">
        <f t="shared" si="2"/>
        <v>22</v>
      </c>
      <c r="B25" s="76">
        <f t="shared" si="7"/>
      </c>
      <c r="C25" s="76">
        <f t="shared" si="8"/>
      </c>
      <c r="D25" s="76">
        <f t="shared" si="9"/>
      </c>
      <c r="E25" s="76">
        <f t="shared" si="10"/>
      </c>
      <c r="F25" s="76">
        <f t="shared" si="11"/>
      </c>
      <c r="G25" s="76">
        <f t="shared" si="12"/>
      </c>
      <c r="H25" s="76" t="str">
        <f t="shared" si="13"/>
        <v> </v>
      </c>
      <c r="I25" s="76" t="str">
        <f t="shared" si="14"/>
        <v> </v>
      </c>
      <c r="J25" s="76" t="str">
        <f t="shared" si="15"/>
        <v> </v>
      </c>
      <c r="K25" s="76" t="str">
        <f t="shared" si="16"/>
        <v> </v>
      </c>
      <c r="L25" s="77">
        <f t="shared" si="1"/>
        <v>0</v>
      </c>
      <c r="M25" s="126"/>
      <c r="N25" s="79">
        <f t="shared" si="4"/>
        <v>-1844.5</v>
      </c>
    </row>
    <row r="26" spans="1:14" ht="10.5" customHeight="1">
      <c r="A26" s="118">
        <f t="shared" si="2"/>
        <v>23</v>
      </c>
      <c r="B26" s="76">
        <f t="shared" si="7"/>
      </c>
      <c r="C26" s="76">
        <f t="shared" si="8"/>
      </c>
      <c r="D26" s="76">
        <f t="shared" si="9"/>
      </c>
      <c r="E26" s="76">
        <f t="shared" si="10"/>
      </c>
      <c r="F26" s="76">
        <f t="shared" si="11"/>
      </c>
      <c r="G26" s="76">
        <f t="shared" si="12"/>
      </c>
      <c r="H26" s="76" t="str">
        <f t="shared" si="13"/>
        <v> </v>
      </c>
      <c r="I26" s="76" t="str">
        <f t="shared" si="14"/>
        <v> </v>
      </c>
      <c r="J26" s="76" t="str">
        <f t="shared" si="15"/>
        <v> </v>
      </c>
      <c r="K26" s="76" t="str">
        <f t="shared" si="16"/>
        <v> </v>
      </c>
      <c r="L26" s="77">
        <f t="shared" si="1"/>
        <v>0</v>
      </c>
      <c r="M26" s="126"/>
      <c r="N26" s="79">
        <f t="shared" si="4"/>
        <v>-1844.5</v>
      </c>
    </row>
    <row r="27" spans="1:14" ht="10.5" customHeight="1">
      <c r="A27" s="118">
        <f t="shared" si="2"/>
        <v>24</v>
      </c>
      <c r="B27" s="76">
        <f t="shared" si="7"/>
      </c>
      <c r="C27" s="76">
        <f t="shared" si="8"/>
      </c>
      <c r="D27" s="76">
        <f t="shared" si="9"/>
      </c>
      <c r="E27" s="76">
        <f t="shared" si="10"/>
      </c>
      <c r="F27" s="76">
        <f t="shared" si="11"/>
      </c>
      <c r="G27" s="76">
        <f t="shared" si="12"/>
      </c>
      <c r="H27" s="76" t="str">
        <f t="shared" si="13"/>
        <v> </v>
      </c>
      <c r="I27" s="76" t="str">
        <f t="shared" si="14"/>
        <v> </v>
      </c>
      <c r="J27" s="76" t="str">
        <f t="shared" si="15"/>
        <v> </v>
      </c>
      <c r="K27" s="76" t="str">
        <f t="shared" si="16"/>
        <v> </v>
      </c>
      <c r="L27" s="77">
        <f t="shared" si="1"/>
        <v>0</v>
      </c>
      <c r="M27" s="126"/>
      <c r="N27" s="79">
        <f t="shared" si="4"/>
        <v>-1844.5</v>
      </c>
    </row>
    <row r="28" spans="1:14" ht="10.5" customHeight="1">
      <c r="A28" s="118">
        <f t="shared" si="2"/>
        <v>25</v>
      </c>
      <c r="B28" s="76">
        <f t="shared" si="7"/>
      </c>
      <c r="C28" s="76">
        <f t="shared" si="8"/>
      </c>
      <c r="D28" s="76">
        <f t="shared" si="9"/>
      </c>
      <c r="E28" s="76">
        <f t="shared" si="10"/>
      </c>
      <c r="F28" s="76">
        <f t="shared" si="11"/>
      </c>
      <c r="G28" s="76">
        <f t="shared" si="12"/>
      </c>
      <c r="H28" s="76" t="str">
        <f t="shared" si="13"/>
        <v> </v>
      </c>
      <c r="I28" s="76" t="str">
        <f t="shared" si="14"/>
        <v> </v>
      </c>
      <c r="J28" s="76" t="str">
        <f t="shared" si="15"/>
        <v> </v>
      </c>
      <c r="K28" s="76" t="str">
        <f t="shared" si="16"/>
        <v> </v>
      </c>
      <c r="L28" s="77">
        <f t="shared" si="1"/>
        <v>0</v>
      </c>
      <c r="M28" s="126"/>
      <c r="N28" s="79">
        <f t="shared" si="4"/>
        <v>-1844.5</v>
      </c>
    </row>
    <row r="29" spans="1:14" ht="10.5" customHeight="1">
      <c r="A29" s="118">
        <f t="shared" si="2"/>
        <v>26</v>
      </c>
      <c r="B29" s="76">
        <f t="shared" si="7"/>
      </c>
      <c r="C29" s="76">
        <f t="shared" si="8"/>
      </c>
      <c r="D29" s="76">
        <f t="shared" si="9"/>
      </c>
      <c r="E29" s="76">
        <f t="shared" si="10"/>
      </c>
      <c r="F29" s="76">
        <f t="shared" si="11"/>
      </c>
      <c r="G29" s="76">
        <f t="shared" si="12"/>
      </c>
      <c r="H29" s="76" t="str">
        <f t="shared" si="13"/>
        <v> </v>
      </c>
      <c r="I29" s="76" t="str">
        <f t="shared" si="14"/>
        <v> </v>
      </c>
      <c r="J29" s="76" t="str">
        <f t="shared" si="15"/>
        <v> </v>
      </c>
      <c r="K29" s="76" t="str">
        <f t="shared" si="16"/>
        <v> </v>
      </c>
      <c r="L29" s="77">
        <f t="shared" si="1"/>
        <v>0</v>
      </c>
      <c r="M29" s="126"/>
      <c r="N29" s="79">
        <f t="shared" si="4"/>
        <v>-1844.5</v>
      </c>
    </row>
    <row r="30" spans="1:14" ht="10.5" customHeight="1">
      <c r="A30" s="118">
        <f t="shared" si="2"/>
        <v>27</v>
      </c>
      <c r="B30" s="76">
        <f t="shared" si="7"/>
      </c>
      <c r="C30" s="76">
        <f t="shared" si="8"/>
      </c>
      <c r="D30" s="76">
        <f t="shared" si="9"/>
      </c>
      <c r="E30" s="76">
        <f t="shared" si="10"/>
      </c>
      <c r="F30" s="76">
        <f t="shared" si="11"/>
      </c>
      <c r="G30" s="76">
        <f t="shared" si="12"/>
      </c>
      <c r="H30" s="76" t="str">
        <f t="shared" si="13"/>
        <v> </v>
      </c>
      <c r="I30" s="76" t="str">
        <f t="shared" si="14"/>
        <v> </v>
      </c>
      <c r="J30" s="76" t="str">
        <f t="shared" si="15"/>
        <v> </v>
      </c>
      <c r="K30" s="76" t="str">
        <f t="shared" si="16"/>
        <v> </v>
      </c>
      <c r="L30" s="77">
        <f t="shared" si="1"/>
        <v>0</v>
      </c>
      <c r="M30" s="126"/>
      <c r="N30" s="79">
        <f t="shared" si="4"/>
        <v>-1844.5</v>
      </c>
    </row>
    <row r="31" spans="1:14" ht="10.5" customHeight="1">
      <c r="A31" s="118">
        <f t="shared" si="2"/>
        <v>28</v>
      </c>
      <c r="B31" s="76">
        <f t="shared" si="7"/>
      </c>
      <c r="C31" s="76">
        <f t="shared" si="8"/>
      </c>
      <c r="D31" s="76">
        <f t="shared" si="9"/>
      </c>
      <c r="E31" s="76">
        <f t="shared" si="10"/>
      </c>
      <c r="F31" s="76">
        <f t="shared" si="11"/>
      </c>
      <c r="G31" s="76">
        <f t="shared" si="12"/>
      </c>
      <c r="H31" s="76" t="str">
        <f t="shared" si="13"/>
        <v> </v>
      </c>
      <c r="I31" s="76" t="str">
        <f t="shared" si="14"/>
        <v> </v>
      </c>
      <c r="J31" s="76" t="str">
        <f t="shared" si="15"/>
        <v> </v>
      </c>
      <c r="K31" s="76" t="str">
        <f t="shared" si="16"/>
        <v> </v>
      </c>
      <c r="L31" s="77">
        <f t="shared" si="1"/>
        <v>0</v>
      </c>
      <c r="M31" s="126"/>
      <c r="N31" s="79">
        <f t="shared" si="4"/>
        <v>-1844.5</v>
      </c>
    </row>
    <row r="32" spans="1:14" ht="10.5" customHeight="1">
      <c r="A32" s="118">
        <f t="shared" si="2"/>
        <v>29</v>
      </c>
      <c r="B32" s="76">
        <f t="shared" si="7"/>
      </c>
      <c r="C32" s="76">
        <f t="shared" si="8"/>
      </c>
      <c r="D32" s="76">
        <f t="shared" si="9"/>
      </c>
      <c r="E32" s="76">
        <f t="shared" si="10"/>
      </c>
      <c r="F32" s="76">
        <f t="shared" si="11"/>
      </c>
      <c r="G32" s="76">
        <f t="shared" si="12"/>
      </c>
      <c r="H32" s="76" t="str">
        <f t="shared" si="13"/>
        <v> </v>
      </c>
      <c r="I32" s="76" t="str">
        <f t="shared" si="14"/>
        <v> </v>
      </c>
      <c r="J32" s="76" t="str">
        <f t="shared" si="15"/>
        <v> </v>
      </c>
      <c r="K32" s="76" t="str">
        <f t="shared" si="16"/>
        <v> </v>
      </c>
      <c r="L32" s="77">
        <f t="shared" si="1"/>
        <v>0</v>
      </c>
      <c r="M32" s="126"/>
      <c r="N32" s="77">
        <f t="shared" si="4"/>
        <v>-1844.5</v>
      </c>
    </row>
    <row r="33" spans="1:14" ht="10.5" customHeight="1">
      <c r="A33" s="118">
        <f t="shared" si="2"/>
        <v>30</v>
      </c>
      <c r="B33" s="76">
        <f t="shared" si="7"/>
      </c>
      <c r="C33" s="76">
        <f t="shared" si="8"/>
      </c>
      <c r="D33" s="76">
        <f t="shared" si="9"/>
      </c>
      <c r="E33" s="76">
        <f t="shared" si="10"/>
      </c>
      <c r="F33" s="76">
        <f t="shared" si="11"/>
      </c>
      <c r="G33" s="76">
        <f t="shared" si="12"/>
      </c>
      <c r="H33" s="76" t="str">
        <f t="shared" si="13"/>
        <v> </v>
      </c>
      <c r="I33" s="76" t="str">
        <f t="shared" si="14"/>
        <v> </v>
      </c>
      <c r="J33" s="76" t="str">
        <f t="shared" si="15"/>
        <v> </v>
      </c>
      <c r="K33" s="76" t="str">
        <f t="shared" si="16"/>
        <v> </v>
      </c>
      <c r="L33" s="77">
        <f t="shared" si="1"/>
        <v>0</v>
      </c>
      <c r="M33" s="126"/>
      <c r="N33" s="77">
        <f t="shared" si="4"/>
        <v>-1844.5</v>
      </c>
    </row>
    <row r="34" spans="1:14" ht="10.5" customHeight="1" thickBot="1">
      <c r="A34" s="118">
        <f t="shared" si="2"/>
        <v>31</v>
      </c>
      <c r="B34" s="76">
        <f t="shared" si="7"/>
      </c>
      <c r="C34" s="76">
        <f t="shared" si="8"/>
      </c>
      <c r="D34" s="76">
        <f t="shared" si="9"/>
      </c>
      <c r="E34" s="76">
        <f t="shared" si="10"/>
      </c>
      <c r="F34" s="76">
        <f t="shared" si="11"/>
      </c>
      <c r="G34" s="76">
        <f t="shared" si="12"/>
      </c>
      <c r="H34" s="76" t="str">
        <f t="shared" si="13"/>
        <v> </v>
      </c>
      <c r="I34" s="76" t="str">
        <f t="shared" si="14"/>
        <v> </v>
      </c>
      <c r="J34" s="76" t="str">
        <f t="shared" si="15"/>
        <v> </v>
      </c>
      <c r="K34" s="124" t="str">
        <f t="shared" si="16"/>
        <v> </v>
      </c>
      <c r="L34" s="77">
        <f t="shared" si="1"/>
        <v>0</v>
      </c>
      <c r="M34" s="127"/>
      <c r="N34" s="77">
        <f t="shared" si="4"/>
        <v>-1844.5</v>
      </c>
    </row>
    <row r="35" spans="1:14" ht="10.5" customHeight="1">
      <c r="A35" s="80" t="s">
        <v>5</v>
      </c>
      <c r="B35" s="81">
        <f>IF($B$3=0," ",SUM(B4:B34))</f>
        <v>0</v>
      </c>
      <c r="C35" s="81">
        <f>IF($C$3=0," ",SUM(C4:C34))</f>
        <v>0</v>
      </c>
      <c r="D35" s="81">
        <f>IF($D$3=0," ",SUM(D4:D34))</f>
        <v>0</v>
      </c>
      <c r="E35" s="81">
        <f>IF($E$3=0," ",SUM(E4:E34))</f>
        <v>0</v>
      </c>
      <c r="F35" s="81">
        <f>IF($F$3=0," ",SUM(F4:F34))</f>
        <v>0</v>
      </c>
      <c r="G35" s="81">
        <f>IF($G$3=0," ",SUM(G4:G34))</f>
        <v>0</v>
      </c>
      <c r="H35" s="81" t="str">
        <f>IF($H$3=0," ",SUM(H4:H34))</f>
        <v> </v>
      </c>
      <c r="I35" s="81" t="str">
        <f>IF($I$3=0," ",SUM(I4:I34))</f>
        <v> </v>
      </c>
      <c r="J35" s="81" t="str">
        <f>IF($J$3=0," ",SUM(J4:J34))</f>
        <v> </v>
      </c>
      <c r="K35" s="81" t="str">
        <f>IF($K$3=0," ",SUM(K4:K34))</f>
        <v> </v>
      </c>
      <c r="L35" s="135">
        <f>SUM(L4:L34)</f>
        <v>0</v>
      </c>
      <c r="M35" s="128">
        <f>SUM(M4:M34)</f>
        <v>0</v>
      </c>
      <c r="N35" s="82">
        <f>N34</f>
        <v>-1844.5</v>
      </c>
    </row>
    <row r="36" spans="1:14" ht="10.5" customHeight="1">
      <c r="A36" s="83" t="s">
        <v>2</v>
      </c>
      <c r="B36" s="84">
        <f>IF($B$3=0," ",'Start Here'!J96)</f>
        <v>30</v>
      </c>
      <c r="C36" s="84">
        <f>IF($C$3=0," ",'Start Here'!J97)</f>
        <v>400</v>
      </c>
      <c r="D36" s="84">
        <f>IF($D$3=0," ",'Start Here'!J98)</f>
        <v>85</v>
      </c>
      <c r="E36" s="84">
        <f>IF($E$3=0," ",'Start Here'!J99)</f>
        <v>100</v>
      </c>
      <c r="F36" s="84">
        <f>IF($F$3=0," ",'Start Here'!J100)</f>
        <v>35</v>
      </c>
      <c r="G36" s="84">
        <f>IF($G$3=0," ",'Start Here'!J101)</f>
        <v>55.5</v>
      </c>
      <c r="H36" s="84" t="str">
        <f>IF($H$3=0," ",'Start Here'!J102)</f>
        <v> </v>
      </c>
      <c r="I36" s="84" t="str">
        <f>IF($I$3=0," ",'Start Here'!J103)</f>
        <v> </v>
      </c>
      <c r="J36" s="84" t="str">
        <f>IF($J$3=0," ",'Start Here'!J104)</f>
        <v> </v>
      </c>
      <c r="K36" s="84" t="str">
        <f>IF($K$3=0," ",'Start Here'!J105)</f>
        <v> </v>
      </c>
      <c r="L36" s="136">
        <f>SUM(B36:K36)</f>
        <v>705.5</v>
      </c>
      <c r="M36" s="129"/>
      <c r="N36" s="85"/>
    </row>
    <row r="37" spans="1:14" ht="10.5" customHeight="1">
      <c r="A37" s="86" t="s">
        <v>1</v>
      </c>
      <c r="B37" s="47">
        <f aca="true" t="shared" si="17" ref="B37:K37">IF(B3=0," ",B36-B35)</f>
        <v>30</v>
      </c>
      <c r="C37" s="47">
        <f t="shared" si="17"/>
        <v>400</v>
      </c>
      <c r="D37" s="47">
        <f t="shared" si="17"/>
        <v>85</v>
      </c>
      <c r="E37" s="47">
        <f t="shared" si="17"/>
        <v>100</v>
      </c>
      <c r="F37" s="47">
        <f t="shared" si="17"/>
        <v>35</v>
      </c>
      <c r="G37" s="47">
        <f t="shared" si="17"/>
        <v>55.5</v>
      </c>
      <c r="H37" s="47" t="str">
        <f t="shared" si="17"/>
        <v> </v>
      </c>
      <c r="I37" s="47" t="str">
        <f t="shared" si="17"/>
        <v> </v>
      </c>
      <c r="J37" s="47" t="str">
        <f t="shared" si="17"/>
        <v> </v>
      </c>
      <c r="K37" s="47" t="str">
        <f t="shared" si="17"/>
        <v> </v>
      </c>
      <c r="L37" s="137">
        <f>L36-L35</f>
        <v>705.5</v>
      </c>
      <c r="M37" s="130"/>
      <c r="N37" s="85">
        <f>IF((SUM(B4:K31)+SUM(M4:M31)+SUM(C42:C51)+SUM(G42:G51))&gt;0,1,0)</f>
        <v>0</v>
      </c>
    </row>
    <row r="38" spans="1:14" s="40" customFormat="1" ht="10.5" customHeight="1" thickBot="1">
      <c r="A38" s="115">
        <f aca="true" t="shared" si="18" ref="A38:N38">A3</f>
        <v>40118</v>
      </c>
      <c r="B38" s="41" t="str">
        <f t="shared" si="18"/>
        <v>housecare</v>
      </c>
      <c r="C38" s="41" t="str">
        <f t="shared" si="18"/>
        <v>groceries</v>
      </c>
      <c r="D38" s="41" t="str">
        <f t="shared" si="18"/>
        <v>dining out</v>
      </c>
      <c r="E38" s="41" t="str">
        <f t="shared" si="18"/>
        <v>car gas</v>
      </c>
      <c r="F38" s="41" t="str">
        <f t="shared" si="18"/>
        <v>haircuts</v>
      </c>
      <c r="G38" s="41" t="str">
        <f t="shared" si="18"/>
        <v>misc.</v>
      </c>
      <c r="H38" s="41">
        <f t="shared" si="18"/>
        <v>0</v>
      </c>
      <c r="I38" s="41">
        <f t="shared" si="18"/>
        <v>0</v>
      </c>
      <c r="J38" s="41">
        <f t="shared" si="18"/>
        <v>0</v>
      </c>
      <c r="K38" s="41">
        <f t="shared" si="18"/>
        <v>0</v>
      </c>
      <c r="L38" s="42" t="str">
        <f t="shared" si="18"/>
        <v>total spent</v>
      </c>
      <c r="M38" s="131" t="str">
        <f t="shared" si="18"/>
        <v>income</v>
      </c>
      <c r="N38" s="42" t="str">
        <f t="shared" si="18"/>
        <v>what's left</v>
      </c>
    </row>
    <row r="39" ht="3.75" customHeight="1">
      <c r="E39" s="87"/>
    </row>
    <row r="40" spans="1:14" ht="10.5" customHeight="1">
      <c r="A40" s="282" t="s">
        <v>76</v>
      </c>
      <c r="B40" s="282"/>
      <c r="C40" s="282"/>
      <c r="E40" s="282" t="s">
        <v>77</v>
      </c>
      <c r="F40" s="282"/>
      <c r="G40" s="282"/>
      <c r="H40" s="282"/>
      <c r="I40" s="282"/>
      <c r="J40" s="282"/>
      <c r="K40" s="282"/>
      <c r="L40" s="282"/>
      <c r="M40" s="282"/>
      <c r="N40" s="282"/>
    </row>
    <row r="41" spans="1:14" ht="10.5" customHeight="1">
      <c r="A41" s="277" t="s">
        <v>74</v>
      </c>
      <c r="B41" s="278"/>
      <c r="C41" s="279"/>
      <c r="E41" s="277" t="s">
        <v>89</v>
      </c>
      <c r="F41" s="278"/>
      <c r="G41" s="278"/>
      <c r="H41" s="278"/>
      <c r="I41" s="278"/>
      <c r="J41" s="278"/>
      <c r="K41" s="278"/>
      <c r="L41" s="278"/>
      <c r="M41" s="278"/>
      <c r="N41" s="279"/>
    </row>
    <row r="42" spans="1:14" ht="10.5" customHeight="1">
      <c r="A42" s="186" t="str">
        <f>'Start Here'!S23</f>
        <v>rent</v>
      </c>
      <c r="B42" s="205"/>
      <c r="C42" s="88">
        <f aca="true" t="shared" si="19" ref="C42:C51">IF(A42=0," ","")</f>
      </c>
      <c r="D42" s="113"/>
      <c r="E42" s="89" t="str">
        <f>'Start Here'!$Q$30</f>
        <v>car maint.</v>
      </c>
      <c r="F42" s="89" t="str">
        <f>'Start Here'!$Q$31</f>
        <v>medical</v>
      </c>
      <c r="G42" s="89" t="str">
        <f>'Start Here'!$Q$32</f>
        <v>medicine</v>
      </c>
      <c r="H42" s="89" t="str">
        <f>'Start Here'!$Q$33</f>
        <v>gifts</v>
      </c>
      <c r="I42" s="89">
        <f>'Start Here'!$Q$34</f>
        <v>0</v>
      </c>
      <c r="J42" s="89">
        <f>'Start Here'!$Q$35</f>
        <v>0</v>
      </c>
      <c r="K42" s="89">
        <f>'Start Here'!$Q$36</f>
        <v>0</v>
      </c>
      <c r="L42" s="89">
        <f>'Start Here'!$Q$37</f>
        <v>0</v>
      </c>
      <c r="M42" s="89">
        <f>'Start Here'!$Q$38</f>
        <v>0</v>
      </c>
      <c r="N42" s="89">
        <f>'Start Here'!$Q$39</f>
        <v>0</v>
      </c>
    </row>
    <row r="43" spans="1:14" ht="10.5" customHeight="1">
      <c r="A43" s="186" t="str">
        <f>'Start Here'!S24</f>
        <v>phone bill</v>
      </c>
      <c r="B43" s="205"/>
      <c r="C43" s="88">
        <f t="shared" si="19"/>
      </c>
      <c r="D43" s="73"/>
      <c r="E43" s="88">
        <f>IF($E$42=0,"column","")</f>
      </c>
      <c r="F43" s="88">
        <f>IF($F$42=0,"column","")</f>
      </c>
      <c r="G43" s="88">
        <f>IF($G$42=0,"This","")</f>
      </c>
      <c r="H43" s="88">
        <f>IF($H$42=0,"This","")</f>
      </c>
      <c r="I43" s="88" t="str">
        <f>IF($I$42=0,"This","")</f>
        <v>This</v>
      </c>
      <c r="J43" s="88" t="str">
        <f>IF($J$42=0,"This","")</f>
        <v>This</v>
      </c>
      <c r="K43" s="88" t="str">
        <f>IF($K$42=0,"This","")</f>
        <v>This</v>
      </c>
      <c r="L43" s="88" t="str">
        <f>IF($L$42=0,"This","")</f>
        <v>This</v>
      </c>
      <c r="M43" s="88" t="str">
        <f>IF($M$42=0,"This","")</f>
        <v>This</v>
      </c>
      <c r="N43" s="88" t="str">
        <f>IF($N$42=0,"This","")</f>
        <v>This</v>
      </c>
    </row>
    <row r="44" spans="1:14" ht="10.5" customHeight="1">
      <c r="A44" s="186" t="str">
        <f>'Start Here'!S25</f>
        <v>insurance</v>
      </c>
      <c r="B44" s="205"/>
      <c r="C44" s="88">
        <f t="shared" si="19"/>
      </c>
      <c r="D44" s="73"/>
      <c r="E44" s="88">
        <f>IF($E$42=0,"column","")</f>
      </c>
      <c r="F44" s="88">
        <f>IF($F$42=0,"column","")</f>
      </c>
      <c r="G44" s="88">
        <f>IF($G$42=0,"column","")</f>
      </c>
      <c r="H44" s="88">
        <f>IF($H$42=0,"column","")</f>
      </c>
      <c r="I44" s="88" t="str">
        <f>IF($I$42=0,"column","")</f>
        <v>column</v>
      </c>
      <c r="J44" s="88" t="str">
        <f>IF($J$42=0,"column","")</f>
        <v>column</v>
      </c>
      <c r="K44" s="88" t="str">
        <f>IF($K$42=0,"column","")</f>
        <v>column</v>
      </c>
      <c r="L44" s="88" t="str">
        <f>IF($L$42=0,"column","")</f>
        <v>column</v>
      </c>
      <c r="M44" s="88" t="str">
        <f>IF($M$42=0,"column","")</f>
        <v>column</v>
      </c>
      <c r="N44" s="88" t="str">
        <f>IF($N$42=0,"column","")</f>
        <v>column</v>
      </c>
    </row>
    <row r="45" spans="1:14" ht="10.5" customHeight="1">
      <c r="A45" s="186" t="str">
        <f>'Start Here'!S26</f>
        <v>tithe</v>
      </c>
      <c r="B45" s="205"/>
      <c r="C45" s="88">
        <f t="shared" si="19"/>
      </c>
      <c r="D45" s="73"/>
      <c r="E45" s="88">
        <f>IF($E$42=0,"stays","")</f>
      </c>
      <c r="F45" s="88">
        <f>IF($F$42=0,"stays","")</f>
      </c>
      <c r="G45" s="88">
        <f>IF($G$42=0,"stays","")</f>
      </c>
      <c r="H45" s="88">
        <f>IF($H$42=0,"stays","")</f>
      </c>
      <c r="I45" s="88" t="str">
        <f>IF($I$42=0,"stays","")</f>
        <v>stays</v>
      </c>
      <c r="J45" s="88" t="str">
        <f>IF($J$42=0,"stays","")</f>
        <v>stays</v>
      </c>
      <c r="K45" s="88" t="str">
        <f>IF($K$42=0,"stays","")</f>
        <v>stays</v>
      </c>
      <c r="L45" s="88" t="str">
        <f>IF($L$42=0,"stays","")</f>
        <v>stays</v>
      </c>
      <c r="M45" s="88" t="str">
        <f>IF($M$42=0,"stays","")</f>
        <v>stays</v>
      </c>
      <c r="N45" s="88" t="str">
        <f>IF($N$42=0,"stays","")</f>
        <v>stays</v>
      </c>
    </row>
    <row r="46" spans="1:14" ht="10.5" customHeight="1">
      <c r="A46" s="186" t="str">
        <f>'Start Here'!S27</f>
        <v>donations</v>
      </c>
      <c r="B46" s="205"/>
      <c r="C46" s="88">
        <f t="shared" si="19"/>
      </c>
      <c r="D46" s="73"/>
      <c r="E46" s="88">
        <f>IF($E$42=0,"blank.","")</f>
      </c>
      <c r="F46" s="88">
        <f>IF($F$42=0,"blank.","")</f>
      </c>
      <c r="G46" s="88">
        <f>IF($G$42=0,"blank.","")</f>
      </c>
      <c r="H46" s="88">
        <f>IF($H$42=0,"blank.","")</f>
      </c>
      <c r="I46" s="88" t="str">
        <f>IF($I$42=0,"blank.","")</f>
        <v>blank.</v>
      </c>
      <c r="J46" s="88" t="str">
        <f>IF($J$42=0,"blank.","")</f>
        <v>blank.</v>
      </c>
      <c r="K46" s="88" t="str">
        <f>IF($K$42=0,"blank.","")</f>
        <v>blank.</v>
      </c>
      <c r="L46" s="88" t="str">
        <f>IF($L$42=0,"blank.","")</f>
        <v>blank.</v>
      </c>
      <c r="M46" s="88" t="str">
        <f>IF($M$42=0,"blank.","")</f>
        <v>blank.</v>
      </c>
      <c r="N46" s="88" t="str">
        <f>IF($N$42=0,"blank.","")</f>
        <v>blank.</v>
      </c>
    </row>
    <row r="47" spans="1:14" ht="10.5" customHeight="1">
      <c r="A47" s="186" t="str">
        <f>'Start Here'!S28</f>
        <v>savings</v>
      </c>
      <c r="B47" s="205"/>
      <c r="C47" s="88">
        <f t="shared" si="19"/>
      </c>
      <c r="D47" s="73"/>
      <c r="E47" s="88">
        <f>IF($E$42=0," ","")</f>
      </c>
      <c r="F47" s="88">
        <f>IF($F$42=0," ","")</f>
      </c>
      <c r="G47" s="88">
        <f>IF($G$42=0," ","")</f>
      </c>
      <c r="H47" s="88">
        <f>IF($H$42=0," ","")</f>
      </c>
      <c r="I47" s="88" t="str">
        <f>IF($I$42=0," ","")</f>
        <v> </v>
      </c>
      <c r="J47" s="88" t="str">
        <f>IF($J$42=0," ","")</f>
        <v> </v>
      </c>
      <c r="K47" s="88" t="str">
        <f>IF($K$42=0," ","")</f>
        <v> </v>
      </c>
      <c r="L47" s="88" t="str">
        <f>IF($L$42=0," ","")</f>
        <v> </v>
      </c>
      <c r="M47" s="88" t="str">
        <f>IF($M$42=0," ","")</f>
        <v> </v>
      </c>
      <c r="N47" s="88" t="str">
        <f>IF($N$42=0," ","")</f>
        <v> </v>
      </c>
    </row>
    <row r="48" spans="1:14" ht="10.5" customHeight="1">
      <c r="A48" s="186" t="str">
        <f>'Start Here'!S29</f>
        <v>college</v>
      </c>
      <c r="B48" s="205"/>
      <c r="C48" s="88">
        <f t="shared" si="19"/>
      </c>
      <c r="D48" s="73"/>
      <c r="E48" s="88">
        <f>IF($E$42=0," ","")</f>
      </c>
      <c r="F48" s="88">
        <f>IF($F$42=0," ","")</f>
      </c>
      <c r="G48" s="88">
        <f>IF($G$42=0," ","")</f>
      </c>
      <c r="H48" s="88">
        <f>IF($H$42=0," ","")</f>
      </c>
      <c r="I48" s="88" t="str">
        <f>IF($I$42=0," ","")</f>
        <v> </v>
      </c>
      <c r="J48" s="88" t="str">
        <f>IF($J$42=0," ","")</f>
        <v> </v>
      </c>
      <c r="K48" s="88" t="str">
        <f>IF($K$42=0," ","")</f>
        <v> </v>
      </c>
      <c r="L48" s="88" t="str">
        <f>IF($L$42=0," ","")</f>
        <v> </v>
      </c>
      <c r="M48" s="88" t="str">
        <f>IF($M$42=0," ","")</f>
        <v> </v>
      </c>
      <c r="N48" s="88" t="str">
        <f>IF($N$42=0," ","")</f>
        <v> </v>
      </c>
    </row>
    <row r="49" spans="1:14" ht="10.5" customHeight="1">
      <c r="A49" s="186">
        <f>'Start Here'!S30</f>
        <v>0</v>
      </c>
      <c r="B49" s="205"/>
      <c r="C49" s="88" t="str">
        <f t="shared" si="19"/>
        <v> </v>
      </c>
      <c r="D49" s="73"/>
      <c r="E49" s="88">
        <f>IF($E$42=0," ","")</f>
      </c>
      <c r="F49" s="88">
        <f>IF($F$42=0," ","")</f>
      </c>
      <c r="G49" s="88">
        <f>IF($G$42=0," ","")</f>
      </c>
      <c r="H49" s="88">
        <f>IF($H$42=0," ","")</f>
      </c>
      <c r="I49" s="88" t="str">
        <f>IF($I$42=0," ","")</f>
        <v> </v>
      </c>
      <c r="J49" s="88" t="str">
        <f>IF($J$42=0," ","")</f>
        <v> </v>
      </c>
      <c r="K49" s="88" t="str">
        <f>IF($K$42=0," ","")</f>
        <v> </v>
      </c>
      <c r="L49" s="88" t="str">
        <f>IF($L$42=0," ","")</f>
        <v> </v>
      </c>
      <c r="M49" s="88" t="str">
        <f>IF($M$42=0," ","")</f>
        <v> </v>
      </c>
      <c r="N49" s="88" t="str">
        <f>IF($N$42=0," ","")</f>
        <v> </v>
      </c>
    </row>
    <row r="50" spans="1:14" ht="10.5" customHeight="1">
      <c r="A50" s="186">
        <f>'Start Here'!S31</f>
        <v>0</v>
      </c>
      <c r="B50" s="283"/>
      <c r="C50" s="88" t="str">
        <f t="shared" si="19"/>
        <v> </v>
      </c>
      <c r="D50" s="73"/>
      <c r="E50" s="88">
        <f>IF($E$42=0," ","")</f>
      </c>
      <c r="F50" s="88">
        <f>IF($F$42=0," ","")</f>
      </c>
      <c r="G50" s="88">
        <f>IF($G$42=0," ","")</f>
      </c>
      <c r="H50" s="88">
        <f>IF($H$42=0," ","")</f>
      </c>
      <c r="I50" s="88" t="str">
        <f>IF($I$42=0," ","")</f>
        <v> </v>
      </c>
      <c r="J50" s="88" t="str">
        <f>IF($J$42=0," ","")</f>
        <v> </v>
      </c>
      <c r="K50" s="88" t="str">
        <f>IF($K$42=0," ","")</f>
        <v> </v>
      </c>
      <c r="L50" s="88" t="str">
        <f>IF($L$42=0," ","")</f>
        <v> </v>
      </c>
      <c r="M50" s="88" t="str">
        <f>IF($M$42=0," ","")</f>
        <v> </v>
      </c>
      <c r="N50" s="88" t="str">
        <f>IF($N$42=0," ","")</f>
        <v> </v>
      </c>
    </row>
    <row r="51" spans="1:14" ht="10.5" customHeight="1">
      <c r="A51" s="186">
        <f>'Start Here'!S32</f>
        <v>0</v>
      </c>
      <c r="B51" s="283"/>
      <c r="C51" s="88" t="str">
        <f t="shared" si="19"/>
        <v> </v>
      </c>
      <c r="D51" s="73"/>
      <c r="E51" s="88">
        <f>IF($E$42=0," ","")</f>
      </c>
      <c r="F51" s="88">
        <f>IF($F$42=0," ","")</f>
      </c>
      <c r="G51" s="88">
        <f>IF($G$42=0," ","")</f>
      </c>
      <c r="H51" s="88">
        <f>IF($H$42=0," ","")</f>
      </c>
      <c r="I51" s="88" t="str">
        <f>IF($I$42=0," ","")</f>
        <v> </v>
      </c>
      <c r="J51" s="88" t="str">
        <f>IF($J$42=0," ","")</f>
        <v> </v>
      </c>
      <c r="K51" s="88" t="str">
        <f>IF($K$42=0," ","")</f>
        <v> </v>
      </c>
      <c r="L51" s="88" t="str">
        <f>IF($L$42=0," ","")</f>
        <v> </v>
      </c>
      <c r="M51" s="88" t="str">
        <f>IF($M$42=0," ","")</f>
        <v> </v>
      </c>
      <c r="N51" s="88" t="str">
        <f>IF($N$42=0," ","")</f>
        <v> </v>
      </c>
    </row>
    <row r="52" spans="4:14" ht="10.5" customHeight="1">
      <c r="D52" s="93" t="s">
        <v>42</v>
      </c>
      <c r="E52" s="50">
        <f>IF(E42=0," ",SUM(E43:E51))</f>
        <v>0</v>
      </c>
      <c r="F52" s="50">
        <f aca="true" t="shared" si="20" ref="F52:N52">IF(F42=0," ",SUM(F43:F51))</f>
        <v>0</v>
      </c>
      <c r="G52" s="50">
        <f t="shared" si="20"/>
        <v>0</v>
      </c>
      <c r="H52" s="50">
        <f t="shared" si="20"/>
        <v>0</v>
      </c>
      <c r="I52" s="50" t="str">
        <f t="shared" si="20"/>
        <v> </v>
      </c>
      <c r="J52" s="50" t="str">
        <f t="shared" si="20"/>
        <v> </v>
      </c>
      <c r="K52" s="50" t="str">
        <f t="shared" si="20"/>
        <v> </v>
      </c>
      <c r="L52" s="50" t="str">
        <f t="shared" si="20"/>
        <v> </v>
      </c>
      <c r="M52" s="50" t="str">
        <f t="shared" si="20"/>
        <v> </v>
      </c>
      <c r="N52" s="50" t="str">
        <f t="shared" si="20"/>
        <v> </v>
      </c>
    </row>
    <row r="53" spans="4:14" ht="3.75" customHeight="1">
      <c r="D53" s="93"/>
      <c r="E53" s="116"/>
      <c r="F53" s="116"/>
      <c r="G53" s="116"/>
      <c r="H53" s="116"/>
      <c r="I53" s="116"/>
      <c r="J53" s="116"/>
      <c r="K53" s="116"/>
      <c r="L53" s="116"/>
      <c r="M53" s="116"/>
      <c r="N53" s="116"/>
    </row>
    <row r="54" spans="1:14" ht="10.5" customHeight="1">
      <c r="A54" s="256" t="str">
        <f>CONCATENATE("Analysis for ",TEXT(A3,"mmmm "),YEAR(A3))</f>
        <v>Analysis for November 2009</v>
      </c>
      <c r="B54" s="256"/>
      <c r="C54" s="256"/>
      <c r="D54" s="256"/>
      <c r="E54" s="256"/>
      <c r="F54" s="256"/>
      <c r="G54" s="256"/>
      <c r="H54" s="256"/>
      <c r="I54" s="256"/>
      <c r="J54" s="256"/>
      <c r="K54" s="256"/>
      <c r="L54" s="256"/>
      <c r="M54" s="256"/>
      <c r="N54" s="256"/>
    </row>
    <row r="55" spans="1:14" ht="10.5" customHeight="1">
      <c r="A55" s="258"/>
      <c r="B55" s="258"/>
      <c r="C55" s="258"/>
      <c r="D55" s="258"/>
      <c r="E55" s="258"/>
      <c r="F55" s="258"/>
      <c r="G55" s="258"/>
      <c r="H55" s="258"/>
      <c r="I55" s="258"/>
      <c r="J55" s="258"/>
      <c r="K55" s="258"/>
      <c r="L55" s="258"/>
      <c r="M55" s="258"/>
      <c r="N55" s="258"/>
    </row>
    <row r="56" spans="1:14" ht="10.5" customHeight="1">
      <c r="A56" s="186" t="s">
        <v>78</v>
      </c>
      <c r="B56" s="204"/>
      <c r="C56" s="204"/>
      <c r="D56" s="205"/>
      <c r="E56" s="145"/>
      <c r="F56" s="186" t="s">
        <v>73</v>
      </c>
      <c r="G56" s="204"/>
      <c r="H56" s="204"/>
      <c r="I56" s="205"/>
      <c r="J56" s="263"/>
      <c r="K56" s="186" t="s">
        <v>71</v>
      </c>
      <c r="L56" s="204"/>
      <c r="M56" s="204"/>
      <c r="N56" s="205"/>
    </row>
    <row r="57" spans="1:14" ht="10.5" customHeight="1">
      <c r="A57" s="247" t="s">
        <v>88</v>
      </c>
      <c r="B57" s="248"/>
      <c r="C57" s="248"/>
      <c r="D57" s="249"/>
      <c r="E57" s="145"/>
      <c r="F57" s="192" t="s">
        <v>58</v>
      </c>
      <c r="G57" s="193"/>
      <c r="H57" s="193"/>
      <c r="I57" s="194"/>
      <c r="J57" s="263"/>
      <c r="K57" s="257" t="s">
        <v>59</v>
      </c>
      <c r="L57" s="257"/>
      <c r="M57" s="257"/>
      <c r="N57" s="257"/>
    </row>
    <row r="58" spans="1:14" ht="10.5" customHeight="1">
      <c r="A58" s="250"/>
      <c r="B58" s="251"/>
      <c r="C58" s="251"/>
      <c r="D58" s="252"/>
      <c r="E58" s="261"/>
      <c r="F58" s="247" t="str">
        <f>CONCATENATE(CONCATENATE("We were ",IF(ABS($L$37)&gt;100,"way off",IF(ABS($L$37&gt;50),"pretty far off",IF(ABS($L$37)&gt;25,"off",IF(ABS($L$37)&gt;10,"pretty close to",IF(ABS($L$37)&gt;0,"really close to","right on")))))," our budget for the month. "),"We had planned to spend ",DOLLAR($L$36,2)," this month, and we ended up spending ",DOLLAR($L$35,2),", so our planning was ",IF($L$37&gt;0,CONCATENATE("over by ",DOLLAR(ABS($L$37),2)),IF($L$37&lt;0,CONCATENATE("under by ",DOLLAR(ABS($L$37),2)),"right on")),".")</f>
        <v>We were way off our budget for the month. We had planned to spend $705.50 this month, and we ended up spending $0.00, so our planning was over by $705.50.</v>
      </c>
      <c r="G58" s="248"/>
      <c r="H58" s="248"/>
      <c r="I58" s="249"/>
      <c r="J58" s="263"/>
      <c r="K58" s="266" t="str">
        <f>CONCATENATE("This month, we spent ",DOLLAR(C67,2),". That was ...")</f>
        <v>This month, we spent $0.00. That was ...</v>
      </c>
      <c r="L58" s="189"/>
      <c r="M58" s="189"/>
      <c r="N58" s="267"/>
    </row>
    <row r="59" spans="1:14" ht="10.5" customHeight="1">
      <c r="A59" s="250"/>
      <c r="B59" s="251"/>
      <c r="C59" s="251"/>
      <c r="D59" s="252"/>
      <c r="E59" s="261"/>
      <c r="F59" s="250"/>
      <c r="G59" s="251"/>
      <c r="H59" s="251"/>
      <c r="I59" s="252"/>
      <c r="J59" s="263"/>
      <c r="K59" s="259" t="str">
        <f>CONCATENATE("     • ",DOLLAR(C64,2)," spent on Variable Expenses")</f>
        <v>     • $0.00 spent on Variable Expenses</v>
      </c>
      <c r="L59" s="190"/>
      <c r="M59" s="190"/>
      <c r="N59" s="260"/>
    </row>
    <row r="60" spans="1:14" ht="10.5" customHeight="1">
      <c r="A60" s="250"/>
      <c r="B60" s="251"/>
      <c r="C60" s="251"/>
      <c r="D60" s="252"/>
      <c r="E60" s="261"/>
      <c r="F60" s="250"/>
      <c r="G60" s="251"/>
      <c r="H60" s="251"/>
      <c r="I60" s="252"/>
      <c r="J60" s="263"/>
      <c r="K60" s="259" t="str">
        <f>CONCATENATE("          (like ",'Start Here'!$F$96," / ",'Start Here'!$F$97," / etc.)")</f>
        <v>          (like housecare / groceries / etc.)</v>
      </c>
      <c r="L60" s="190"/>
      <c r="M60" s="190"/>
      <c r="N60" s="260"/>
    </row>
    <row r="61" spans="1:14" ht="10.5" customHeight="1">
      <c r="A61" s="253"/>
      <c r="B61" s="254"/>
      <c r="C61" s="254"/>
      <c r="D61" s="255"/>
      <c r="E61" s="261"/>
      <c r="F61" s="250" t="s">
        <v>96</v>
      </c>
      <c r="G61" s="251"/>
      <c r="H61" s="251"/>
      <c r="I61" s="252"/>
      <c r="J61" s="263"/>
      <c r="K61" s="259" t="str">
        <f>CONCATENATE("     • ",DOLLAR(C65,2)," spent on Regular Expenses")</f>
        <v>     • $0.00 spent on Regular Expenses</v>
      </c>
      <c r="L61" s="190"/>
      <c r="M61" s="190"/>
      <c r="N61" s="260"/>
    </row>
    <row r="62" spans="1:14" ht="10.5" customHeight="1">
      <c r="A62" s="262"/>
      <c r="B62" s="262"/>
      <c r="C62" s="262"/>
      <c r="D62" s="262"/>
      <c r="E62" s="261"/>
      <c r="F62" s="250"/>
      <c r="G62" s="251"/>
      <c r="H62" s="251"/>
      <c r="I62" s="252"/>
      <c r="J62" s="263"/>
      <c r="K62" s="259" t="str">
        <f>CONCATENATE("          (like ",'Start Here'!$F$72," / ",'Start Here'!$F$73," / etc.)")</f>
        <v>          (like rent / phone bill / etc.)</v>
      </c>
      <c r="L62" s="190"/>
      <c r="M62" s="190"/>
      <c r="N62" s="260"/>
    </row>
    <row r="63" spans="1:14" ht="10.5" customHeight="1">
      <c r="A63" s="117" t="s">
        <v>64</v>
      </c>
      <c r="B63" s="117" t="s">
        <v>65</v>
      </c>
      <c r="C63" s="117" t="s">
        <v>66</v>
      </c>
      <c r="D63" s="117" t="s">
        <v>67</v>
      </c>
      <c r="E63" s="261"/>
      <c r="F63" s="253"/>
      <c r="G63" s="254"/>
      <c r="H63" s="254"/>
      <c r="I63" s="255"/>
      <c r="J63" s="263"/>
      <c r="K63" s="259" t="str">
        <f>CONCATENATE("     • ",DOLLAR(C66,2)," spent on Irregular Expenses")</f>
        <v>     • $0.00 spent on Irregular Expenses</v>
      </c>
      <c r="L63" s="190"/>
      <c r="M63" s="190"/>
      <c r="N63" s="260"/>
    </row>
    <row r="64" spans="1:14" ht="10.5" customHeight="1">
      <c r="A64" s="110" t="s">
        <v>68</v>
      </c>
      <c r="B64" s="119">
        <f>$L$36</f>
        <v>705.5</v>
      </c>
      <c r="C64" s="119">
        <f>L35</f>
        <v>0</v>
      </c>
      <c r="D64" s="50">
        <f>B64-C64</f>
        <v>705.5</v>
      </c>
      <c r="E64" s="144"/>
      <c r="F64" s="262"/>
      <c r="G64" s="262"/>
      <c r="H64" s="262"/>
      <c r="I64" s="262"/>
      <c r="J64" s="264"/>
      <c r="K64" s="259" t="str">
        <f>CONCATENATE("          (like ",'Start Here'!$F$84," / ",'Start Here'!$F$85," / etc.)")</f>
        <v>          (like car maint. / medical / etc.)</v>
      </c>
      <c r="L64" s="190"/>
      <c r="M64" s="190"/>
      <c r="N64" s="260"/>
    </row>
    <row r="65" spans="1:14" ht="10.5" customHeight="1">
      <c r="A65" s="110" t="s">
        <v>69</v>
      </c>
      <c r="B65" s="119">
        <f>'Start Here'!$O$77</f>
        <v>1469.5</v>
      </c>
      <c r="C65" s="119">
        <f>SUM($C$42:$C$51)</f>
        <v>0</v>
      </c>
      <c r="D65" s="50">
        <f>B65-C65</f>
        <v>1469.5</v>
      </c>
      <c r="E65" s="265"/>
      <c r="F65" s="270" t="s">
        <v>61</v>
      </c>
      <c r="G65" s="271"/>
      <c r="H65" s="272"/>
      <c r="I65" s="50">
        <f>M35</f>
        <v>0</v>
      </c>
      <c r="J65" s="276"/>
      <c r="K65" s="259" t="str">
        <f>CONCATENATE("We brought in ",DOLLAR($M$35,2)," for the month, so we ended up ",IF(SUM($M$35-(Analysis!M16+Analysis!M32+Analysis!M67))&gt;0,CONCATENATE("making ",DOLLAR(($M$35-C67),2)," beyond what we spent."),IF(SUM($M$35-C67)=0," breaking even.",CONCATENATE(" spending ",DOLLAR($M$35-C67,2)," beyond what we made."))))</f>
        <v>We brought in $0.00 for the month, so we ended up  breaking even.</v>
      </c>
      <c r="L65" s="190"/>
      <c r="M65" s="190"/>
      <c r="N65" s="260"/>
    </row>
    <row r="66" spans="1:14" ht="10.5" customHeight="1">
      <c r="A66" s="110" t="s">
        <v>70</v>
      </c>
      <c r="B66" s="119">
        <f>'Start Here'!$O$89</f>
        <v>375</v>
      </c>
      <c r="C66" s="119">
        <f>SUM($E$52:$N$52)</f>
        <v>0</v>
      </c>
      <c r="D66" s="50">
        <f>B66-C66</f>
        <v>375</v>
      </c>
      <c r="E66" s="265"/>
      <c r="F66" s="270" t="s">
        <v>62</v>
      </c>
      <c r="G66" s="271"/>
      <c r="H66" s="272"/>
      <c r="I66" s="50">
        <f>C67</f>
        <v>0</v>
      </c>
      <c r="J66" s="265"/>
      <c r="K66" s="259"/>
      <c r="L66" s="190"/>
      <c r="M66" s="190"/>
      <c r="N66" s="260"/>
    </row>
    <row r="67" spans="1:14" ht="10.5" customHeight="1">
      <c r="A67" s="109" t="s">
        <v>18</v>
      </c>
      <c r="B67" s="50">
        <f>SUM(B64:B66)</f>
        <v>2550</v>
      </c>
      <c r="C67" s="50">
        <f>SUM(C64:C66)</f>
        <v>0</v>
      </c>
      <c r="D67" s="112">
        <f>SUM(D64:D66)</f>
        <v>2550</v>
      </c>
      <c r="E67" s="265"/>
      <c r="F67" s="273" t="s">
        <v>67</v>
      </c>
      <c r="G67" s="274"/>
      <c r="H67" s="275"/>
      <c r="I67" s="112">
        <f>I65-I66</f>
        <v>0</v>
      </c>
      <c r="J67" s="120"/>
      <c r="K67" s="268" t="s">
        <v>72</v>
      </c>
      <c r="L67" s="191"/>
      <c r="M67" s="191"/>
      <c r="N67" s="269"/>
    </row>
    <row r="68" spans="1:14" ht="10.5" customHeight="1">
      <c r="A68" s="258"/>
      <c r="B68" s="258"/>
      <c r="C68" s="258"/>
      <c r="D68" s="258"/>
      <c r="E68" s="258"/>
      <c r="F68" s="258"/>
      <c r="G68" s="258"/>
      <c r="H68" s="258"/>
      <c r="I68" s="258"/>
      <c r="J68" s="258"/>
      <c r="K68" s="258"/>
      <c r="L68" s="258"/>
      <c r="M68" s="258"/>
      <c r="N68" s="258"/>
    </row>
    <row r="69" s="113" customFormat="1" ht="3.75" customHeight="1"/>
    <row r="70" spans="1:14" ht="10.5" customHeight="1">
      <c r="A70" s="78"/>
      <c r="B70" s="78"/>
      <c r="C70" s="78"/>
      <c r="D70" s="78"/>
      <c r="E70" s="78"/>
      <c r="F70" s="78"/>
      <c r="G70" s="78"/>
      <c r="H70" s="78"/>
      <c r="I70" s="78"/>
      <c r="J70" s="78"/>
      <c r="K70" s="78"/>
      <c r="L70" s="78"/>
      <c r="M70" s="78"/>
      <c r="N70" s="78"/>
    </row>
    <row r="71" spans="1:6" ht="10.5" customHeight="1">
      <c r="A71" s="78"/>
      <c r="B71" s="78"/>
      <c r="C71" s="78"/>
      <c r="D71" s="78"/>
      <c r="E71" s="78"/>
      <c r="F71" s="78"/>
    </row>
    <row r="72" spans="1:6" ht="10.5" customHeight="1">
      <c r="A72" s="78"/>
      <c r="B72" s="78"/>
      <c r="C72" s="78"/>
      <c r="D72" s="78"/>
      <c r="E72" s="78"/>
      <c r="F72" s="78"/>
    </row>
    <row r="73" spans="1:6" ht="10.5" customHeight="1">
      <c r="A73" s="78"/>
      <c r="B73" s="78"/>
      <c r="C73" s="78"/>
      <c r="D73" s="78"/>
      <c r="E73" s="78"/>
      <c r="F73" s="78"/>
    </row>
    <row r="74" spans="1:6" ht="10.5" customHeight="1">
      <c r="A74" s="78"/>
      <c r="B74" s="78"/>
      <c r="C74" s="78"/>
      <c r="D74" s="78"/>
      <c r="E74" s="78"/>
      <c r="F74" s="78"/>
    </row>
    <row r="75" spans="1:6" ht="10.5" customHeight="1">
      <c r="A75" s="78"/>
      <c r="B75" s="78"/>
      <c r="C75" s="78"/>
      <c r="D75" s="78"/>
      <c r="E75" s="78"/>
      <c r="F75" s="78"/>
    </row>
    <row r="76" spans="1:6" ht="10.5" customHeight="1">
      <c r="A76" s="78"/>
      <c r="B76" s="78"/>
      <c r="C76" s="78"/>
      <c r="D76" s="78"/>
      <c r="E76" s="78"/>
      <c r="F76" s="78"/>
    </row>
    <row r="77" spans="1:6" ht="10.5" customHeight="1">
      <c r="A77" s="78"/>
      <c r="B77" s="78"/>
      <c r="C77" s="78"/>
      <c r="D77" s="78"/>
      <c r="E77" s="78"/>
      <c r="F77" s="78"/>
    </row>
    <row r="78" spans="1:6" ht="10.5" customHeight="1">
      <c r="A78" s="78"/>
      <c r="B78" s="78"/>
      <c r="C78" s="78"/>
      <c r="D78" s="78"/>
      <c r="E78" s="78"/>
      <c r="F78" s="78"/>
    </row>
    <row r="79" spans="1:6" ht="10.5" customHeight="1">
      <c r="A79" s="78"/>
      <c r="B79" s="78"/>
      <c r="C79" s="78"/>
      <c r="D79" s="78"/>
      <c r="E79" s="78"/>
      <c r="F79" s="78"/>
    </row>
    <row r="80" spans="1:6" ht="10.5" customHeight="1">
      <c r="A80" s="111"/>
      <c r="B80" s="111"/>
      <c r="C80" s="111"/>
      <c r="D80" s="111"/>
      <c r="E80" s="111"/>
      <c r="F80" s="111"/>
    </row>
    <row r="81" spans="1:6" ht="10.5" customHeight="1">
      <c r="A81" s="111"/>
      <c r="B81" s="111"/>
      <c r="C81" s="111"/>
      <c r="D81" s="111"/>
      <c r="E81" s="111"/>
      <c r="F81" s="111"/>
    </row>
    <row r="82" spans="1:6" ht="10.5" customHeight="1">
      <c r="A82" s="111"/>
      <c r="B82" s="111"/>
      <c r="C82" s="111"/>
      <c r="D82" s="111"/>
      <c r="E82" s="111"/>
      <c r="F82" s="111"/>
    </row>
    <row r="83" spans="1:6" ht="10.5" customHeight="1">
      <c r="A83" s="111"/>
      <c r="B83" s="111"/>
      <c r="C83" s="111"/>
      <c r="D83" s="111"/>
      <c r="E83" s="111"/>
      <c r="F83" s="111"/>
    </row>
  </sheetData>
  <sheetProtection/>
  <mergeCells count="45">
    <mergeCell ref="E58:E63"/>
    <mergeCell ref="F58:I60"/>
    <mergeCell ref="K58:N58"/>
    <mergeCell ref="K59:N59"/>
    <mergeCell ref="K60:N60"/>
    <mergeCell ref="A68:N68"/>
    <mergeCell ref="E65:E67"/>
    <mergeCell ref="F65:H65"/>
    <mergeCell ref="J65:J66"/>
    <mergeCell ref="K65:N66"/>
    <mergeCell ref="F66:H66"/>
    <mergeCell ref="F67:H67"/>
    <mergeCell ref="K67:N67"/>
    <mergeCell ref="A56:D56"/>
    <mergeCell ref="F56:I56"/>
    <mergeCell ref="J56:J64"/>
    <mergeCell ref="K56:N56"/>
    <mergeCell ref="A57:D61"/>
    <mergeCell ref="F57:I57"/>
    <mergeCell ref="A62:D62"/>
    <mergeCell ref="K62:N62"/>
    <mergeCell ref="K63:N63"/>
    <mergeCell ref="K64:N64"/>
    <mergeCell ref="K57:N57"/>
    <mergeCell ref="F64:I64"/>
    <mergeCell ref="A48:B48"/>
    <mergeCell ref="A49:B49"/>
    <mergeCell ref="A50:B50"/>
    <mergeCell ref="A51:B51"/>
    <mergeCell ref="F61:I63"/>
    <mergeCell ref="K61:N61"/>
    <mergeCell ref="A54:N54"/>
    <mergeCell ref="A55:N55"/>
    <mergeCell ref="A42:B42"/>
    <mergeCell ref="A43:B43"/>
    <mergeCell ref="A44:B44"/>
    <mergeCell ref="A45:B45"/>
    <mergeCell ref="A46:B46"/>
    <mergeCell ref="A47:B47"/>
    <mergeCell ref="A1:K1"/>
    <mergeCell ref="A2:K2"/>
    <mergeCell ref="A40:C40"/>
    <mergeCell ref="E40:N40"/>
    <mergeCell ref="A41:C41"/>
    <mergeCell ref="E41:N41"/>
  </mergeCells>
  <conditionalFormatting sqref="A71:F79 L4:N37 A70:N70">
    <cfRule type="cellIs" priority="1" dxfId="9" operator="lessThan" stopIfTrue="1">
      <formula>0</formula>
    </cfRule>
  </conditionalFormatting>
  <conditionalFormatting sqref="B8:K34">
    <cfRule type="cellIs" priority="2" dxfId="13" operator="equal" stopIfTrue="1">
      <formula>" "</formula>
    </cfRule>
  </conditionalFormatting>
  <conditionalFormatting sqref="B36:K36">
    <cfRule type="cellIs" priority="3" dxfId="9" operator="lessThan" stopIfTrue="1">
      <formula>0</formula>
    </cfRule>
    <cfRule type="cellIs" priority="4" dxfId="20" operator="equal" stopIfTrue="1">
      <formula>" "</formula>
    </cfRule>
  </conditionalFormatting>
  <conditionalFormatting sqref="B4:K4">
    <cfRule type="cellIs" priority="5" dxfId="13" operator="equal" stopIfTrue="1">
      <formula>" "</formula>
    </cfRule>
    <cfRule type="cellIs" priority="6" dxfId="2" operator="equal" stopIfTrue="1">
      <formula>"This"</formula>
    </cfRule>
  </conditionalFormatting>
  <conditionalFormatting sqref="B5:K5">
    <cfRule type="cellIs" priority="7" dxfId="13" operator="equal" stopIfTrue="1">
      <formula>" "</formula>
    </cfRule>
    <cfRule type="cellIs" priority="8" dxfId="2" operator="equal" stopIfTrue="1">
      <formula>"column"</formula>
    </cfRule>
  </conditionalFormatting>
  <conditionalFormatting sqref="B6:K6">
    <cfRule type="cellIs" priority="9" dxfId="13" operator="equal" stopIfTrue="1">
      <formula>" "</formula>
    </cfRule>
    <cfRule type="cellIs" priority="10" dxfId="2" operator="equal" stopIfTrue="1">
      <formula>"stays"</formula>
    </cfRule>
  </conditionalFormatting>
  <conditionalFormatting sqref="B7:K7">
    <cfRule type="cellIs" priority="11" dxfId="13" operator="equal" stopIfTrue="1">
      <formula>" "</formula>
    </cfRule>
    <cfRule type="cellIs" priority="12" dxfId="2" operator="equal" stopIfTrue="1">
      <formula>"blank."</formula>
    </cfRule>
  </conditionalFormatting>
  <conditionalFormatting sqref="E42:N42 B3:K3 B38:K38 B50:B51 A42:A51">
    <cfRule type="cellIs" priority="13" dxfId="11" operator="equal" stopIfTrue="1">
      <formula>0</formula>
    </cfRule>
  </conditionalFormatting>
  <conditionalFormatting sqref="B35:K35">
    <cfRule type="cellIs" priority="14" dxfId="10" operator="equal" stopIfTrue="1">
      <formula>" "</formula>
    </cfRule>
  </conditionalFormatting>
  <conditionalFormatting sqref="B37:K37">
    <cfRule type="cellIs" priority="15" dxfId="9" operator="lessThan" stopIfTrue="1">
      <formula>0</formula>
    </cfRule>
    <cfRule type="cellIs" priority="16" dxfId="1" operator="equal" stopIfTrue="1">
      <formula>" "</formula>
    </cfRule>
  </conditionalFormatting>
  <conditionalFormatting sqref="E53:N53">
    <cfRule type="cellIs" priority="17" dxfId="1" operator="equal" stopIfTrue="1">
      <formula>" "</formula>
    </cfRule>
  </conditionalFormatting>
  <conditionalFormatting sqref="E47:N51 C42:C51">
    <cfRule type="cellIs" priority="18" dxfId="2" operator="equal" stopIfTrue="1">
      <formula>" "</formula>
    </cfRule>
  </conditionalFormatting>
  <conditionalFormatting sqref="E46:N46">
    <cfRule type="cellIs" priority="19" dxfId="2" operator="equal" stopIfTrue="1">
      <formula>"blank."</formula>
    </cfRule>
  </conditionalFormatting>
  <conditionalFormatting sqref="E43:N43">
    <cfRule type="cellIs" priority="20" dxfId="2" operator="equal" stopIfTrue="1">
      <formula>"This"</formula>
    </cfRule>
  </conditionalFormatting>
  <conditionalFormatting sqref="E44:N44">
    <cfRule type="cellIs" priority="21" dxfId="2" operator="equal" stopIfTrue="1">
      <formula>"column"</formula>
    </cfRule>
  </conditionalFormatting>
  <conditionalFormatting sqref="E45:N45">
    <cfRule type="cellIs" priority="22" dxfId="2" operator="equal" stopIfTrue="1">
      <formula>"stays"</formula>
    </cfRule>
  </conditionalFormatting>
  <conditionalFormatting sqref="E52:N52">
    <cfRule type="cellIs" priority="23" dxfId="1" operator="equal" stopIfTrue="1">
      <formula>" "</formula>
    </cfRule>
    <cfRule type="cellIs" priority="24" dxfId="0" operator="equal" stopIfTrue="1">
      <formula>0</formula>
    </cfRule>
  </conditionalFormatting>
  <printOptions/>
  <pageMargins left="0.75" right="0.75" top="1" bottom="1" header="0.5" footer="0.5"/>
  <pageSetup orientation="portrait" paperSize="9"/>
  <ignoredErrors>
    <ignoredError sqref="L35" formula="1"/>
  </ignoredErrors>
  <legacyDrawing r:id="rId2"/>
</worksheet>
</file>

<file path=xl/worksheets/sheet13.xml><?xml version="1.0" encoding="utf-8"?>
<worksheet xmlns="http://schemas.openxmlformats.org/spreadsheetml/2006/main" xmlns:r="http://schemas.openxmlformats.org/officeDocument/2006/relationships">
  <dimension ref="A1:N83"/>
  <sheetViews>
    <sheetView showGridLines="0" zoomScalePageLayoutView="0" workbookViewId="0" topLeftCell="A1">
      <selection activeCell="B4" sqref="B4"/>
    </sheetView>
  </sheetViews>
  <sheetFormatPr defaultColWidth="9.28125" defaultRowHeight="12.75"/>
  <cols>
    <col min="1" max="14" width="12.140625" style="75" customWidth="1"/>
    <col min="15" max="16384" width="9.28125" style="75" customWidth="1"/>
  </cols>
  <sheetData>
    <row r="1" spans="1:14" ht="10.5" customHeight="1">
      <c r="A1" s="277" t="s">
        <v>75</v>
      </c>
      <c r="B1" s="278"/>
      <c r="C1" s="278"/>
      <c r="D1" s="278"/>
      <c r="E1" s="278"/>
      <c r="F1" s="278"/>
      <c r="G1" s="278"/>
      <c r="H1" s="278"/>
      <c r="I1" s="278"/>
      <c r="J1" s="278"/>
      <c r="K1" s="278"/>
      <c r="L1" s="132"/>
      <c r="M1" s="121"/>
      <c r="N1" s="122"/>
    </row>
    <row r="2" spans="1:14" ht="10.5" customHeight="1" thickBot="1">
      <c r="A2" s="280" t="s">
        <v>79</v>
      </c>
      <c r="B2" s="281"/>
      <c r="C2" s="281"/>
      <c r="D2" s="281"/>
      <c r="E2" s="281"/>
      <c r="F2" s="281"/>
      <c r="G2" s="281"/>
      <c r="H2" s="281"/>
      <c r="I2" s="281"/>
      <c r="J2" s="281"/>
      <c r="K2" s="281"/>
      <c r="L2" s="133"/>
      <c r="M2" s="123"/>
      <c r="N2" s="123"/>
    </row>
    <row r="3" spans="1:14" s="39" customFormat="1" ht="10.5" customHeight="1">
      <c r="A3" s="114">
        <f>DATE('Start Here'!S129,12,1)</f>
        <v>40148</v>
      </c>
      <c r="B3" s="37" t="str">
        <f>'Start Here'!O40</f>
        <v>housecare</v>
      </c>
      <c r="C3" s="37" t="str">
        <f>'Start Here'!O41</f>
        <v>groceries</v>
      </c>
      <c r="D3" s="37" t="str">
        <f>'Start Here'!O42</f>
        <v>dining out</v>
      </c>
      <c r="E3" s="37" t="str">
        <f>'Start Here'!O43</f>
        <v>car gas</v>
      </c>
      <c r="F3" s="37" t="str">
        <f>'Start Here'!O44</f>
        <v>haircuts</v>
      </c>
      <c r="G3" s="37" t="str">
        <f>'Start Here'!O45</f>
        <v>misc.</v>
      </c>
      <c r="H3" s="37">
        <f>'Start Here'!O46</f>
        <v>0</v>
      </c>
      <c r="I3" s="37">
        <f>'Start Here'!O47</f>
        <v>0</v>
      </c>
      <c r="J3" s="37">
        <f>'Start Here'!O48</f>
        <v>0</v>
      </c>
      <c r="K3" s="37">
        <f>'Start Here'!O49</f>
        <v>0</v>
      </c>
      <c r="L3" s="134" t="s">
        <v>5</v>
      </c>
      <c r="M3" s="125" t="s">
        <v>3</v>
      </c>
      <c r="N3" s="38" t="s">
        <v>4</v>
      </c>
    </row>
    <row r="4" spans="1:14" ht="10.5" customHeight="1">
      <c r="A4" s="118">
        <v>1</v>
      </c>
      <c r="B4" s="76">
        <f>IF(B3=0,"This","")</f>
      </c>
      <c r="C4" s="76">
        <f aca="true" t="shared" si="0" ref="C4:K4">IF(C3=0,"This","")</f>
      </c>
      <c r="D4" s="76">
        <f t="shared" si="0"/>
      </c>
      <c r="E4" s="76">
        <f t="shared" si="0"/>
      </c>
      <c r="F4" s="76">
        <f t="shared" si="0"/>
      </c>
      <c r="G4" s="76">
        <f t="shared" si="0"/>
      </c>
      <c r="H4" s="76" t="str">
        <f t="shared" si="0"/>
        <v>This</v>
      </c>
      <c r="I4" s="76" t="str">
        <f t="shared" si="0"/>
        <v>This</v>
      </c>
      <c r="J4" s="76" t="str">
        <f t="shared" si="0"/>
        <v>This</v>
      </c>
      <c r="K4" s="76" t="str">
        <f t="shared" si="0"/>
        <v>This</v>
      </c>
      <c r="L4" s="77">
        <f aca="true" t="shared" si="1" ref="L4:L34">SUM(B4:K4)</f>
        <v>0</v>
      </c>
      <c r="M4" s="126"/>
      <c r="N4" s="77">
        <f>M4-L4-'Start Here'!O77-'Start Here'!O89</f>
        <v>-1844.5</v>
      </c>
    </row>
    <row r="5" spans="1:14" ht="10.5" customHeight="1">
      <c r="A5" s="118">
        <f aca="true" t="shared" si="2" ref="A5:A34">A4+1</f>
        <v>2</v>
      </c>
      <c r="B5" s="76">
        <f>IF(B3=0,"column","")</f>
      </c>
      <c r="C5" s="76">
        <f aca="true" t="shared" si="3" ref="C5:H5">IF(C3=0,"column","")</f>
      </c>
      <c r="D5" s="76">
        <f t="shared" si="3"/>
      </c>
      <c r="E5" s="76">
        <f t="shared" si="3"/>
      </c>
      <c r="F5" s="76">
        <f t="shared" si="3"/>
      </c>
      <c r="G5" s="76">
        <f t="shared" si="3"/>
      </c>
      <c r="H5" s="76" t="str">
        <f t="shared" si="3"/>
        <v>column</v>
      </c>
      <c r="I5" s="76" t="str">
        <f>IF(I3=0,"column","")</f>
        <v>column</v>
      </c>
      <c r="J5" s="76" t="str">
        <f>IF(J3=0,"column","")</f>
        <v>column</v>
      </c>
      <c r="K5" s="76" t="str">
        <f>IF(K3=0,"column","")</f>
        <v>column</v>
      </c>
      <c r="L5" s="77">
        <f t="shared" si="1"/>
        <v>0</v>
      </c>
      <c r="M5" s="126"/>
      <c r="N5" s="77">
        <f aca="true" t="shared" si="4" ref="N5:N34">N4+M5-L5</f>
        <v>-1844.5</v>
      </c>
    </row>
    <row r="6" spans="1:14" ht="10.5" customHeight="1">
      <c r="A6" s="118">
        <f t="shared" si="2"/>
        <v>3</v>
      </c>
      <c r="B6" s="76">
        <f>IF(B3=0,"stays","")</f>
      </c>
      <c r="C6" s="76">
        <f aca="true" t="shared" si="5" ref="C6:H6">IF(C3=0,"stays","")</f>
      </c>
      <c r="D6" s="76">
        <f t="shared" si="5"/>
      </c>
      <c r="E6" s="76">
        <f t="shared" si="5"/>
      </c>
      <c r="F6" s="76">
        <f t="shared" si="5"/>
      </c>
      <c r="G6" s="76">
        <f t="shared" si="5"/>
      </c>
      <c r="H6" s="76" t="str">
        <f t="shared" si="5"/>
        <v>stays</v>
      </c>
      <c r="I6" s="76" t="str">
        <f>IF(I3=0,"stays","")</f>
        <v>stays</v>
      </c>
      <c r="J6" s="76" t="str">
        <f>IF(J3=0,"stays","")</f>
        <v>stays</v>
      </c>
      <c r="K6" s="76" t="str">
        <f>IF(K3=0,"stays","")</f>
        <v>stays</v>
      </c>
      <c r="L6" s="77">
        <f t="shared" si="1"/>
        <v>0</v>
      </c>
      <c r="M6" s="126"/>
      <c r="N6" s="77">
        <f t="shared" si="4"/>
        <v>-1844.5</v>
      </c>
    </row>
    <row r="7" spans="1:14" ht="10.5" customHeight="1">
      <c r="A7" s="118">
        <f t="shared" si="2"/>
        <v>4</v>
      </c>
      <c r="B7" s="76">
        <f>IF(B3=0,"blank.","")</f>
      </c>
      <c r="C7" s="76">
        <f aca="true" t="shared" si="6" ref="C7:H7">IF(C3=0,"blank.","")</f>
      </c>
      <c r="D7" s="76">
        <f t="shared" si="6"/>
      </c>
      <c r="E7" s="76">
        <f t="shared" si="6"/>
      </c>
      <c r="F7" s="76">
        <f t="shared" si="6"/>
      </c>
      <c r="G7" s="76">
        <f t="shared" si="6"/>
      </c>
      <c r="H7" s="76" t="str">
        <f t="shared" si="6"/>
        <v>blank.</v>
      </c>
      <c r="I7" s="76" t="str">
        <f>IF(I3=0,"blank.","")</f>
        <v>blank.</v>
      </c>
      <c r="J7" s="76" t="str">
        <f>IF(J3=0,"blank.","")</f>
        <v>blank.</v>
      </c>
      <c r="K7" s="76" t="str">
        <f>IF(K3=0,"blank.","")</f>
        <v>blank.</v>
      </c>
      <c r="L7" s="77">
        <f t="shared" si="1"/>
        <v>0</v>
      </c>
      <c r="M7" s="126"/>
      <c r="N7" s="77">
        <f t="shared" si="4"/>
        <v>-1844.5</v>
      </c>
    </row>
    <row r="8" spans="1:14" ht="10.5" customHeight="1">
      <c r="A8" s="118">
        <f t="shared" si="2"/>
        <v>5</v>
      </c>
      <c r="B8" s="76">
        <f aca="true" t="shared" si="7" ref="B8:B34">IF($B$3=0," ","")</f>
      </c>
      <c r="C8" s="76">
        <f aca="true" t="shared" si="8" ref="C8:C34">IF($C$3=0," ","")</f>
      </c>
      <c r="D8" s="76">
        <f aca="true" t="shared" si="9" ref="D8:D34">IF($D$3=0," ","")</f>
      </c>
      <c r="E8" s="76">
        <f aca="true" t="shared" si="10" ref="E8:E34">IF($E$3=0," ","")</f>
      </c>
      <c r="F8" s="76">
        <f aca="true" t="shared" si="11" ref="F8:F34">IF($F$3=0," ","")</f>
      </c>
      <c r="G8" s="76">
        <f aca="true" t="shared" si="12" ref="G8:G34">IF($G$3=0," ","")</f>
      </c>
      <c r="H8" s="76" t="str">
        <f aca="true" t="shared" si="13" ref="H8:H34">IF($H$3=0," ","")</f>
        <v> </v>
      </c>
      <c r="I8" s="76" t="str">
        <f aca="true" t="shared" si="14" ref="I8:I34">IF($I$3=0," ","")</f>
        <v> </v>
      </c>
      <c r="J8" s="76" t="str">
        <f aca="true" t="shared" si="15" ref="J8:J34">IF($J$3=0," ","")</f>
        <v> </v>
      </c>
      <c r="K8" s="76" t="str">
        <f aca="true" t="shared" si="16" ref="K8:K34">IF($K$3=0," ","")</f>
        <v> </v>
      </c>
      <c r="L8" s="77">
        <f t="shared" si="1"/>
        <v>0</v>
      </c>
      <c r="M8" s="126"/>
      <c r="N8" s="77">
        <f t="shared" si="4"/>
        <v>-1844.5</v>
      </c>
    </row>
    <row r="9" spans="1:14" ht="10.5" customHeight="1">
      <c r="A9" s="118">
        <f t="shared" si="2"/>
        <v>6</v>
      </c>
      <c r="B9" s="76">
        <f t="shared" si="7"/>
      </c>
      <c r="C9" s="76">
        <f t="shared" si="8"/>
      </c>
      <c r="D9" s="76">
        <f t="shared" si="9"/>
      </c>
      <c r="E9" s="76">
        <f t="shared" si="10"/>
      </c>
      <c r="F9" s="76">
        <f t="shared" si="11"/>
      </c>
      <c r="G9" s="76">
        <f t="shared" si="12"/>
      </c>
      <c r="H9" s="76" t="str">
        <f t="shared" si="13"/>
        <v> </v>
      </c>
      <c r="I9" s="76" t="str">
        <f t="shared" si="14"/>
        <v> </v>
      </c>
      <c r="J9" s="76" t="str">
        <f t="shared" si="15"/>
        <v> </v>
      </c>
      <c r="K9" s="76" t="str">
        <f t="shared" si="16"/>
        <v> </v>
      </c>
      <c r="L9" s="77">
        <f t="shared" si="1"/>
        <v>0</v>
      </c>
      <c r="M9" s="126"/>
      <c r="N9" s="77">
        <f t="shared" si="4"/>
        <v>-1844.5</v>
      </c>
    </row>
    <row r="10" spans="1:14" ht="10.5" customHeight="1">
      <c r="A10" s="118">
        <f t="shared" si="2"/>
        <v>7</v>
      </c>
      <c r="B10" s="76">
        <f t="shared" si="7"/>
      </c>
      <c r="C10" s="76">
        <f t="shared" si="8"/>
      </c>
      <c r="D10" s="76">
        <f t="shared" si="9"/>
      </c>
      <c r="E10" s="76">
        <f t="shared" si="10"/>
      </c>
      <c r="F10" s="76">
        <f t="shared" si="11"/>
      </c>
      <c r="G10" s="76">
        <f t="shared" si="12"/>
      </c>
      <c r="H10" s="76" t="str">
        <f t="shared" si="13"/>
        <v> </v>
      </c>
      <c r="I10" s="76" t="str">
        <f t="shared" si="14"/>
        <v> </v>
      </c>
      <c r="J10" s="76" t="str">
        <f t="shared" si="15"/>
        <v> </v>
      </c>
      <c r="K10" s="76" t="str">
        <f t="shared" si="16"/>
        <v> </v>
      </c>
      <c r="L10" s="77">
        <f t="shared" si="1"/>
        <v>0</v>
      </c>
      <c r="M10" s="126"/>
      <c r="N10" s="77">
        <f t="shared" si="4"/>
        <v>-1844.5</v>
      </c>
    </row>
    <row r="11" spans="1:14" ht="10.5" customHeight="1">
      <c r="A11" s="118">
        <f t="shared" si="2"/>
        <v>8</v>
      </c>
      <c r="B11" s="76">
        <f t="shared" si="7"/>
      </c>
      <c r="C11" s="76">
        <f t="shared" si="8"/>
      </c>
      <c r="D11" s="76">
        <f t="shared" si="9"/>
      </c>
      <c r="E11" s="76">
        <f t="shared" si="10"/>
      </c>
      <c r="F11" s="76">
        <f t="shared" si="11"/>
      </c>
      <c r="G11" s="76">
        <f t="shared" si="12"/>
      </c>
      <c r="H11" s="76" t="str">
        <f t="shared" si="13"/>
        <v> </v>
      </c>
      <c r="I11" s="76" t="str">
        <f t="shared" si="14"/>
        <v> </v>
      </c>
      <c r="J11" s="76" t="str">
        <f t="shared" si="15"/>
        <v> </v>
      </c>
      <c r="K11" s="76" t="str">
        <f t="shared" si="16"/>
        <v> </v>
      </c>
      <c r="L11" s="77">
        <f t="shared" si="1"/>
        <v>0</v>
      </c>
      <c r="M11" s="126"/>
      <c r="N11" s="77">
        <f t="shared" si="4"/>
        <v>-1844.5</v>
      </c>
    </row>
    <row r="12" spans="1:14" ht="10.5" customHeight="1">
      <c r="A12" s="118">
        <f t="shared" si="2"/>
        <v>9</v>
      </c>
      <c r="B12" s="76">
        <f t="shared" si="7"/>
      </c>
      <c r="C12" s="76">
        <f t="shared" si="8"/>
      </c>
      <c r="D12" s="76">
        <f t="shared" si="9"/>
      </c>
      <c r="E12" s="76">
        <f t="shared" si="10"/>
      </c>
      <c r="F12" s="76">
        <f t="shared" si="11"/>
      </c>
      <c r="G12" s="76">
        <f t="shared" si="12"/>
      </c>
      <c r="H12" s="76" t="str">
        <f t="shared" si="13"/>
        <v> </v>
      </c>
      <c r="I12" s="76" t="str">
        <f t="shared" si="14"/>
        <v> </v>
      </c>
      <c r="J12" s="76" t="str">
        <f t="shared" si="15"/>
        <v> </v>
      </c>
      <c r="K12" s="76" t="str">
        <f t="shared" si="16"/>
        <v> </v>
      </c>
      <c r="L12" s="77">
        <f t="shared" si="1"/>
        <v>0</v>
      </c>
      <c r="M12" s="126"/>
      <c r="N12" s="77">
        <f t="shared" si="4"/>
        <v>-1844.5</v>
      </c>
    </row>
    <row r="13" spans="1:14" ht="10.5" customHeight="1">
      <c r="A13" s="118">
        <f t="shared" si="2"/>
        <v>10</v>
      </c>
      <c r="B13" s="76">
        <f t="shared" si="7"/>
      </c>
      <c r="C13" s="76">
        <f t="shared" si="8"/>
      </c>
      <c r="D13" s="76">
        <f t="shared" si="9"/>
      </c>
      <c r="E13" s="76">
        <f t="shared" si="10"/>
      </c>
      <c r="F13" s="76">
        <f t="shared" si="11"/>
      </c>
      <c r="G13" s="76">
        <f t="shared" si="12"/>
      </c>
      <c r="H13" s="76" t="str">
        <f t="shared" si="13"/>
        <v> </v>
      </c>
      <c r="I13" s="76" t="str">
        <f t="shared" si="14"/>
        <v> </v>
      </c>
      <c r="J13" s="76" t="str">
        <f t="shared" si="15"/>
        <v> </v>
      </c>
      <c r="K13" s="76" t="str">
        <f t="shared" si="16"/>
        <v> </v>
      </c>
      <c r="L13" s="77">
        <f t="shared" si="1"/>
        <v>0</v>
      </c>
      <c r="M13" s="126"/>
      <c r="N13" s="77">
        <f t="shared" si="4"/>
        <v>-1844.5</v>
      </c>
    </row>
    <row r="14" spans="1:14" ht="10.5" customHeight="1">
      <c r="A14" s="118">
        <f t="shared" si="2"/>
        <v>11</v>
      </c>
      <c r="B14" s="76">
        <f t="shared" si="7"/>
      </c>
      <c r="C14" s="76">
        <f t="shared" si="8"/>
      </c>
      <c r="D14" s="76">
        <f t="shared" si="9"/>
      </c>
      <c r="E14" s="76">
        <f t="shared" si="10"/>
      </c>
      <c r="F14" s="76">
        <f t="shared" si="11"/>
      </c>
      <c r="G14" s="76">
        <f t="shared" si="12"/>
      </c>
      <c r="H14" s="76" t="str">
        <f t="shared" si="13"/>
        <v> </v>
      </c>
      <c r="I14" s="76" t="str">
        <f t="shared" si="14"/>
        <v> </v>
      </c>
      <c r="J14" s="76" t="str">
        <f t="shared" si="15"/>
        <v> </v>
      </c>
      <c r="K14" s="76" t="str">
        <f t="shared" si="16"/>
        <v> </v>
      </c>
      <c r="L14" s="77">
        <f t="shared" si="1"/>
        <v>0</v>
      </c>
      <c r="M14" s="126"/>
      <c r="N14" s="77">
        <f t="shared" si="4"/>
        <v>-1844.5</v>
      </c>
    </row>
    <row r="15" spans="1:14" ht="10.5" customHeight="1">
      <c r="A15" s="118">
        <f t="shared" si="2"/>
        <v>12</v>
      </c>
      <c r="B15" s="76">
        <f t="shared" si="7"/>
      </c>
      <c r="C15" s="76">
        <f t="shared" si="8"/>
      </c>
      <c r="D15" s="76">
        <f t="shared" si="9"/>
      </c>
      <c r="E15" s="76">
        <f t="shared" si="10"/>
      </c>
      <c r="F15" s="76">
        <f t="shared" si="11"/>
      </c>
      <c r="G15" s="76">
        <f t="shared" si="12"/>
      </c>
      <c r="H15" s="76" t="str">
        <f t="shared" si="13"/>
        <v> </v>
      </c>
      <c r="I15" s="76" t="str">
        <f t="shared" si="14"/>
        <v> </v>
      </c>
      <c r="J15" s="76" t="str">
        <f t="shared" si="15"/>
        <v> </v>
      </c>
      <c r="K15" s="76" t="str">
        <f t="shared" si="16"/>
        <v> </v>
      </c>
      <c r="L15" s="77">
        <f t="shared" si="1"/>
        <v>0</v>
      </c>
      <c r="M15" s="126"/>
      <c r="N15" s="77">
        <f t="shared" si="4"/>
        <v>-1844.5</v>
      </c>
    </row>
    <row r="16" spans="1:14" ht="10.5" customHeight="1">
      <c r="A16" s="118">
        <f t="shared" si="2"/>
        <v>13</v>
      </c>
      <c r="B16" s="76">
        <f t="shared" si="7"/>
      </c>
      <c r="C16" s="76">
        <f t="shared" si="8"/>
      </c>
      <c r="D16" s="76">
        <f t="shared" si="9"/>
      </c>
      <c r="E16" s="76">
        <f t="shared" si="10"/>
      </c>
      <c r="F16" s="76">
        <f t="shared" si="11"/>
      </c>
      <c r="G16" s="76">
        <f t="shared" si="12"/>
      </c>
      <c r="H16" s="76" t="str">
        <f t="shared" si="13"/>
        <v> </v>
      </c>
      <c r="I16" s="76" t="str">
        <f t="shared" si="14"/>
        <v> </v>
      </c>
      <c r="J16" s="76" t="str">
        <f t="shared" si="15"/>
        <v> </v>
      </c>
      <c r="K16" s="76" t="str">
        <f t="shared" si="16"/>
        <v> </v>
      </c>
      <c r="L16" s="77">
        <f t="shared" si="1"/>
        <v>0</v>
      </c>
      <c r="M16" s="126"/>
      <c r="N16" s="77">
        <f t="shared" si="4"/>
        <v>-1844.5</v>
      </c>
    </row>
    <row r="17" spans="1:14" ht="10.5" customHeight="1">
      <c r="A17" s="118">
        <f t="shared" si="2"/>
        <v>14</v>
      </c>
      <c r="B17" s="76">
        <f t="shared" si="7"/>
      </c>
      <c r="C17" s="76">
        <f t="shared" si="8"/>
      </c>
      <c r="D17" s="76">
        <f t="shared" si="9"/>
      </c>
      <c r="E17" s="76">
        <f t="shared" si="10"/>
      </c>
      <c r="F17" s="76">
        <f t="shared" si="11"/>
      </c>
      <c r="G17" s="76">
        <f t="shared" si="12"/>
      </c>
      <c r="H17" s="76" t="str">
        <f t="shared" si="13"/>
        <v> </v>
      </c>
      <c r="I17" s="76" t="str">
        <f t="shared" si="14"/>
        <v> </v>
      </c>
      <c r="J17" s="76" t="str">
        <f t="shared" si="15"/>
        <v> </v>
      </c>
      <c r="K17" s="76" t="str">
        <f t="shared" si="16"/>
        <v> </v>
      </c>
      <c r="L17" s="77">
        <f t="shared" si="1"/>
        <v>0</v>
      </c>
      <c r="M17" s="126"/>
      <c r="N17" s="77">
        <f t="shared" si="4"/>
        <v>-1844.5</v>
      </c>
    </row>
    <row r="18" spans="1:14" ht="10.5" customHeight="1">
      <c r="A18" s="118">
        <f t="shared" si="2"/>
        <v>15</v>
      </c>
      <c r="B18" s="76">
        <f t="shared" si="7"/>
      </c>
      <c r="C18" s="76">
        <f t="shared" si="8"/>
      </c>
      <c r="D18" s="76">
        <f t="shared" si="9"/>
      </c>
      <c r="E18" s="76">
        <f t="shared" si="10"/>
      </c>
      <c r="F18" s="76">
        <f t="shared" si="11"/>
      </c>
      <c r="G18" s="76">
        <f t="shared" si="12"/>
      </c>
      <c r="H18" s="76" t="str">
        <f t="shared" si="13"/>
        <v> </v>
      </c>
      <c r="I18" s="76" t="str">
        <f t="shared" si="14"/>
        <v> </v>
      </c>
      <c r="J18" s="76" t="str">
        <f t="shared" si="15"/>
        <v> </v>
      </c>
      <c r="K18" s="76" t="str">
        <f t="shared" si="16"/>
        <v> </v>
      </c>
      <c r="L18" s="77">
        <f t="shared" si="1"/>
        <v>0</v>
      </c>
      <c r="M18" s="126"/>
      <c r="N18" s="77">
        <f t="shared" si="4"/>
        <v>-1844.5</v>
      </c>
    </row>
    <row r="19" spans="1:14" ht="10.5" customHeight="1">
      <c r="A19" s="118">
        <f t="shared" si="2"/>
        <v>16</v>
      </c>
      <c r="B19" s="76">
        <f t="shared" si="7"/>
      </c>
      <c r="C19" s="76">
        <f t="shared" si="8"/>
      </c>
      <c r="D19" s="76">
        <f>IF($D$3=0," ","")</f>
      </c>
      <c r="E19" s="76">
        <f t="shared" si="10"/>
      </c>
      <c r="F19" s="76">
        <f t="shared" si="11"/>
      </c>
      <c r="G19" s="76">
        <f t="shared" si="12"/>
      </c>
      <c r="H19" s="76" t="str">
        <f t="shared" si="13"/>
        <v> </v>
      </c>
      <c r="I19" s="76" t="str">
        <f t="shared" si="14"/>
        <v> </v>
      </c>
      <c r="J19" s="76" t="str">
        <f t="shared" si="15"/>
        <v> </v>
      </c>
      <c r="K19" s="76" t="str">
        <f t="shared" si="16"/>
        <v> </v>
      </c>
      <c r="L19" s="77">
        <f t="shared" si="1"/>
        <v>0</v>
      </c>
      <c r="M19" s="126"/>
      <c r="N19" s="77">
        <f t="shared" si="4"/>
        <v>-1844.5</v>
      </c>
    </row>
    <row r="20" spans="1:14" ht="10.5" customHeight="1">
      <c r="A20" s="118">
        <f t="shared" si="2"/>
        <v>17</v>
      </c>
      <c r="B20" s="76">
        <f t="shared" si="7"/>
      </c>
      <c r="C20" s="76">
        <f t="shared" si="8"/>
      </c>
      <c r="D20" s="76">
        <f t="shared" si="9"/>
      </c>
      <c r="E20" s="76">
        <f t="shared" si="10"/>
      </c>
      <c r="F20" s="76">
        <f t="shared" si="11"/>
      </c>
      <c r="G20" s="76">
        <f t="shared" si="12"/>
      </c>
      <c r="H20" s="76" t="str">
        <f t="shared" si="13"/>
        <v> </v>
      </c>
      <c r="I20" s="76" t="str">
        <f t="shared" si="14"/>
        <v> </v>
      </c>
      <c r="J20" s="76" t="str">
        <f t="shared" si="15"/>
        <v> </v>
      </c>
      <c r="K20" s="76" t="str">
        <f t="shared" si="16"/>
        <v> </v>
      </c>
      <c r="L20" s="77">
        <f t="shared" si="1"/>
        <v>0</v>
      </c>
      <c r="M20" s="126"/>
      <c r="N20" s="77">
        <f t="shared" si="4"/>
        <v>-1844.5</v>
      </c>
    </row>
    <row r="21" spans="1:14" ht="10.5" customHeight="1">
      <c r="A21" s="118">
        <f t="shared" si="2"/>
        <v>18</v>
      </c>
      <c r="B21" s="76">
        <f t="shared" si="7"/>
      </c>
      <c r="C21" s="76">
        <f t="shared" si="8"/>
      </c>
      <c r="D21" s="76">
        <f t="shared" si="9"/>
      </c>
      <c r="E21" s="76">
        <f t="shared" si="10"/>
      </c>
      <c r="F21" s="76">
        <f t="shared" si="11"/>
      </c>
      <c r="G21" s="76">
        <f t="shared" si="12"/>
      </c>
      <c r="H21" s="76" t="str">
        <f t="shared" si="13"/>
        <v> </v>
      </c>
      <c r="I21" s="76" t="str">
        <f t="shared" si="14"/>
        <v> </v>
      </c>
      <c r="J21" s="76" t="str">
        <f t="shared" si="15"/>
        <v> </v>
      </c>
      <c r="K21" s="76" t="str">
        <f t="shared" si="16"/>
        <v> </v>
      </c>
      <c r="L21" s="77">
        <f t="shared" si="1"/>
        <v>0</v>
      </c>
      <c r="M21" s="126"/>
      <c r="N21" s="77">
        <f t="shared" si="4"/>
        <v>-1844.5</v>
      </c>
    </row>
    <row r="22" spans="1:14" ht="10.5" customHeight="1">
      <c r="A22" s="118">
        <f t="shared" si="2"/>
        <v>19</v>
      </c>
      <c r="B22" s="76">
        <f t="shared" si="7"/>
      </c>
      <c r="C22" s="76">
        <f t="shared" si="8"/>
      </c>
      <c r="D22" s="76">
        <f t="shared" si="9"/>
      </c>
      <c r="E22" s="76">
        <f t="shared" si="10"/>
      </c>
      <c r="F22" s="76">
        <f t="shared" si="11"/>
      </c>
      <c r="G22" s="76">
        <f t="shared" si="12"/>
      </c>
      <c r="H22" s="76" t="str">
        <f t="shared" si="13"/>
        <v> </v>
      </c>
      <c r="I22" s="76" t="str">
        <f t="shared" si="14"/>
        <v> </v>
      </c>
      <c r="J22" s="76" t="str">
        <f t="shared" si="15"/>
        <v> </v>
      </c>
      <c r="K22" s="76" t="str">
        <f t="shared" si="16"/>
        <v> </v>
      </c>
      <c r="L22" s="77">
        <f t="shared" si="1"/>
        <v>0</v>
      </c>
      <c r="M22" s="126"/>
      <c r="N22" s="79">
        <f t="shared" si="4"/>
        <v>-1844.5</v>
      </c>
    </row>
    <row r="23" spans="1:14" ht="10.5" customHeight="1">
      <c r="A23" s="118">
        <f t="shared" si="2"/>
        <v>20</v>
      </c>
      <c r="B23" s="76">
        <f t="shared" si="7"/>
      </c>
      <c r="C23" s="76">
        <f t="shared" si="8"/>
      </c>
      <c r="D23" s="76">
        <f t="shared" si="9"/>
      </c>
      <c r="E23" s="76">
        <f t="shared" si="10"/>
      </c>
      <c r="F23" s="76">
        <f t="shared" si="11"/>
      </c>
      <c r="G23" s="76">
        <f t="shared" si="12"/>
      </c>
      <c r="H23" s="76" t="str">
        <f t="shared" si="13"/>
        <v> </v>
      </c>
      <c r="I23" s="76" t="str">
        <f t="shared" si="14"/>
        <v> </v>
      </c>
      <c r="J23" s="76" t="str">
        <f t="shared" si="15"/>
        <v> </v>
      </c>
      <c r="K23" s="76" t="str">
        <f t="shared" si="16"/>
        <v> </v>
      </c>
      <c r="L23" s="77">
        <f t="shared" si="1"/>
        <v>0</v>
      </c>
      <c r="M23" s="126"/>
      <c r="N23" s="79">
        <f t="shared" si="4"/>
        <v>-1844.5</v>
      </c>
    </row>
    <row r="24" spans="1:14" ht="10.5" customHeight="1">
      <c r="A24" s="118">
        <f t="shared" si="2"/>
        <v>21</v>
      </c>
      <c r="B24" s="76">
        <f t="shared" si="7"/>
      </c>
      <c r="C24" s="76">
        <f t="shared" si="8"/>
      </c>
      <c r="D24" s="76">
        <f t="shared" si="9"/>
      </c>
      <c r="E24" s="76">
        <f t="shared" si="10"/>
      </c>
      <c r="F24" s="76">
        <f t="shared" si="11"/>
      </c>
      <c r="G24" s="76">
        <f t="shared" si="12"/>
      </c>
      <c r="H24" s="76" t="str">
        <f t="shared" si="13"/>
        <v> </v>
      </c>
      <c r="I24" s="76" t="str">
        <f t="shared" si="14"/>
        <v> </v>
      </c>
      <c r="J24" s="76" t="str">
        <f t="shared" si="15"/>
        <v> </v>
      </c>
      <c r="K24" s="76" t="str">
        <f t="shared" si="16"/>
        <v> </v>
      </c>
      <c r="L24" s="77">
        <f t="shared" si="1"/>
        <v>0</v>
      </c>
      <c r="M24" s="126"/>
      <c r="N24" s="79">
        <f t="shared" si="4"/>
        <v>-1844.5</v>
      </c>
    </row>
    <row r="25" spans="1:14" ht="10.5" customHeight="1">
      <c r="A25" s="118">
        <f t="shared" si="2"/>
        <v>22</v>
      </c>
      <c r="B25" s="76">
        <f t="shared" si="7"/>
      </c>
      <c r="C25" s="76">
        <f t="shared" si="8"/>
      </c>
      <c r="D25" s="76">
        <f t="shared" si="9"/>
      </c>
      <c r="E25" s="76">
        <f t="shared" si="10"/>
      </c>
      <c r="F25" s="76">
        <f t="shared" si="11"/>
      </c>
      <c r="G25" s="76">
        <f t="shared" si="12"/>
      </c>
      <c r="H25" s="76" t="str">
        <f t="shared" si="13"/>
        <v> </v>
      </c>
      <c r="I25" s="76" t="str">
        <f t="shared" si="14"/>
        <v> </v>
      </c>
      <c r="J25" s="76" t="str">
        <f t="shared" si="15"/>
        <v> </v>
      </c>
      <c r="K25" s="76" t="str">
        <f t="shared" si="16"/>
        <v> </v>
      </c>
      <c r="L25" s="77">
        <f t="shared" si="1"/>
        <v>0</v>
      </c>
      <c r="M25" s="126"/>
      <c r="N25" s="79">
        <f t="shared" si="4"/>
        <v>-1844.5</v>
      </c>
    </row>
    <row r="26" spans="1:14" ht="10.5" customHeight="1">
      <c r="A26" s="118">
        <f t="shared" si="2"/>
        <v>23</v>
      </c>
      <c r="B26" s="76">
        <f t="shared" si="7"/>
      </c>
      <c r="C26" s="76">
        <f t="shared" si="8"/>
      </c>
      <c r="D26" s="76">
        <f t="shared" si="9"/>
      </c>
      <c r="E26" s="76">
        <f t="shared" si="10"/>
      </c>
      <c r="F26" s="76">
        <f t="shared" si="11"/>
      </c>
      <c r="G26" s="76">
        <f t="shared" si="12"/>
      </c>
      <c r="H26" s="76" t="str">
        <f t="shared" si="13"/>
        <v> </v>
      </c>
      <c r="I26" s="76" t="str">
        <f t="shared" si="14"/>
        <v> </v>
      </c>
      <c r="J26" s="76" t="str">
        <f t="shared" si="15"/>
        <v> </v>
      </c>
      <c r="K26" s="76" t="str">
        <f t="shared" si="16"/>
        <v> </v>
      </c>
      <c r="L26" s="77">
        <f t="shared" si="1"/>
        <v>0</v>
      </c>
      <c r="M26" s="126"/>
      <c r="N26" s="79">
        <f t="shared" si="4"/>
        <v>-1844.5</v>
      </c>
    </row>
    <row r="27" spans="1:14" ht="10.5" customHeight="1">
      <c r="A27" s="118">
        <f t="shared" si="2"/>
        <v>24</v>
      </c>
      <c r="B27" s="76">
        <f t="shared" si="7"/>
      </c>
      <c r="C27" s="76">
        <f t="shared" si="8"/>
      </c>
      <c r="D27" s="76">
        <f t="shared" si="9"/>
      </c>
      <c r="E27" s="76">
        <f t="shared" si="10"/>
      </c>
      <c r="F27" s="76">
        <f t="shared" si="11"/>
      </c>
      <c r="G27" s="76">
        <f t="shared" si="12"/>
      </c>
      <c r="H27" s="76" t="str">
        <f t="shared" si="13"/>
        <v> </v>
      </c>
      <c r="I27" s="76" t="str">
        <f t="shared" si="14"/>
        <v> </v>
      </c>
      <c r="J27" s="76" t="str">
        <f t="shared" si="15"/>
        <v> </v>
      </c>
      <c r="K27" s="76" t="str">
        <f t="shared" si="16"/>
        <v> </v>
      </c>
      <c r="L27" s="77">
        <f t="shared" si="1"/>
        <v>0</v>
      </c>
      <c r="M27" s="126"/>
      <c r="N27" s="79">
        <f t="shared" si="4"/>
        <v>-1844.5</v>
      </c>
    </row>
    <row r="28" spans="1:14" ht="10.5" customHeight="1">
      <c r="A28" s="118">
        <f t="shared" si="2"/>
        <v>25</v>
      </c>
      <c r="B28" s="76">
        <f t="shared" si="7"/>
      </c>
      <c r="C28" s="76">
        <f t="shared" si="8"/>
      </c>
      <c r="D28" s="76">
        <f t="shared" si="9"/>
      </c>
      <c r="E28" s="76">
        <f t="shared" si="10"/>
      </c>
      <c r="F28" s="76">
        <f t="shared" si="11"/>
      </c>
      <c r="G28" s="76">
        <f t="shared" si="12"/>
      </c>
      <c r="H28" s="76" t="str">
        <f t="shared" si="13"/>
        <v> </v>
      </c>
      <c r="I28" s="76" t="str">
        <f t="shared" si="14"/>
        <v> </v>
      </c>
      <c r="J28" s="76" t="str">
        <f t="shared" si="15"/>
        <v> </v>
      </c>
      <c r="K28" s="76" t="str">
        <f t="shared" si="16"/>
        <v> </v>
      </c>
      <c r="L28" s="77">
        <f t="shared" si="1"/>
        <v>0</v>
      </c>
      <c r="M28" s="126"/>
      <c r="N28" s="79">
        <f t="shared" si="4"/>
        <v>-1844.5</v>
      </c>
    </row>
    <row r="29" spans="1:14" ht="10.5" customHeight="1">
      <c r="A29" s="118">
        <f t="shared" si="2"/>
        <v>26</v>
      </c>
      <c r="B29" s="76">
        <f t="shared" si="7"/>
      </c>
      <c r="C29" s="76">
        <f t="shared" si="8"/>
      </c>
      <c r="D29" s="76">
        <f t="shared" si="9"/>
      </c>
      <c r="E29" s="76">
        <f t="shared" si="10"/>
      </c>
      <c r="F29" s="76">
        <f t="shared" si="11"/>
      </c>
      <c r="G29" s="76">
        <f t="shared" si="12"/>
      </c>
      <c r="H29" s="76" t="str">
        <f t="shared" si="13"/>
        <v> </v>
      </c>
      <c r="I29" s="76" t="str">
        <f t="shared" si="14"/>
        <v> </v>
      </c>
      <c r="J29" s="76" t="str">
        <f t="shared" si="15"/>
        <v> </v>
      </c>
      <c r="K29" s="76" t="str">
        <f t="shared" si="16"/>
        <v> </v>
      </c>
      <c r="L29" s="77">
        <f t="shared" si="1"/>
        <v>0</v>
      </c>
      <c r="M29" s="126"/>
      <c r="N29" s="79">
        <f t="shared" si="4"/>
        <v>-1844.5</v>
      </c>
    </row>
    <row r="30" spans="1:14" ht="10.5" customHeight="1">
      <c r="A30" s="118">
        <f t="shared" si="2"/>
        <v>27</v>
      </c>
      <c r="B30" s="76">
        <f t="shared" si="7"/>
      </c>
      <c r="C30" s="76">
        <f t="shared" si="8"/>
      </c>
      <c r="D30" s="76">
        <f t="shared" si="9"/>
      </c>
      <c r="E30" s="76">
        <f t="shared" si="10"/>
      </c>
      <c r="F30" s="76">
        <f t="shared" si="11"/>
      </c>
      <c r="G30" s="76">
        <f t="shared" si="12"/>
      </c>
      <c r="H30" s="76" t="str">
        <f t="shared" si="13"/>
        <v> </v>
      </c>
      <c r="I30" s="76" t="str">
        <f t="shared" si="14"/>
        <v> </v>
      </c>
      <c r="J30" s="76" t="str">
        <f t="shared" si="15"/>
        <v> </v>
      </c>
      <c r="K30" s="76" t="str">
        <f t="shared" si="16"/>
        <v> </v>
      </c>
      <c r="L30" s="77">
        <f t="shared" si="1"/>
        <v>0</v>
      </c>
      <c r="M30" s="126"/>
      <c r="N30" s="79">
        <f t="shared" si="4"/>
        <v>-1844.5</v>
      </c>
    </row>
    <row r="31" spans="1:14" ht="10.5" customHeight="1">
      <c r="A31" s="118">
        <f t="shared" si="2"/>
        <v>28</v>
      </c>
      <c r="B31" s="76">
        <f t="shared" si="7"/>
      </c>
      <c r="C31" s="76">
        <f t="shared" si="8"/>
      </c>
      <c r="D31" s="76">
        <f t="shared" si="9"/>
      </c>
      <c r="E31" s="76">
        <f t="shared" si="10"/>
      </c>
      <c r="F31" s="76">
        <f t="shared" si="11"/>
      </c>
      <c r="G31" s="76">
        <f t="shared" si="12"/>
      </c>
      <c r="H31" s="76" t="str">
        <f t="shared" si="13"/>
        <v> </v>
      </c>
      <c r="I31" s="76" t="str">
        <f t="shared" si="14"/>
        <v> </v>
      </c>
      <c r="J31" s="76" t="str">
        <f t="shared" si="15"/>
        <v> </v>
      </c>
      <c r="K31" s="76" t="str">
        <f t="shared" si="16"/>
        <v> </v>
      </c>
      <c r="L31" s="77">
        <f t="shared" si="1"/>
        <v>0</v>
      </c>
      <c r="M31" s="126"/>
      <c r="N31" s="79">
        <f t="shared" si="4"/>
        <v>-1844.5</v>
      </c>
    </row>
    <row r="32" spans="1:14" ht="10.5" customHeight="1">
      <c r="A32" s="118">
        <f t="shared" si="2"/>
        <v>29</v>
      </c>
      <c r="B32" s="76">
        <f t="shared" si="7"/>
      </c>
      <c r="C32" s="76">
        <f t="shared" si="8"/>
      </c>
      <c r="D32" s="76">
        <f t="shared" si="9"/>
      </c>
      <c r="E32" s="76">
        <f t="shared" si="10"/>
      </c>
      <c r="F32" s="76">
        <f t="shared" si="11"/>
      </c>
      <c r="G32" s="76">
        <f t="shared" si="12"/>
      </c>
      <c r="H32" s="76" t="str">
        <f t="shared" si="13"/>
        <v> </v>
      </c>
      <c r="I32" s="76" t="str">
        <f t="shared" si="14"/>
        <v> </v>
      </c>
      <c r="J32" s="76" t="str">
        <f t="shared" si="15"/>
        <v> </v>
      </c>
      <c r="K32" s="76" t="str">
        <f t="shared" si="16"/>
        <v> </v>
      </c>
      <c r="L32" s="77">
        <f t="shared" si="1"/>
        <v>0</v>
      </c>
      <c r="M32" s="126"/>
      <c r="N32" s="77">
        <f t="shared" si="4"/>
        <v>-1844.5</v>
      </c>
    </row>
    <row r="33" spans="1:14" ht="10.5" customHeight="1">
      <c r="A33" s="118">
        <f t="shared" si="2"/>
        <v>30</v>
      </c>
      <c r="B33" s="76">
        <f t="shared" si="7"/>
      </c>
      <c r="C33" s="76">
        <f t="shared" si="8"/>
      </c>
      <c r="D33" s="76">
        <f t="shared" si="9"/>
      </c>
      <c r="E33" s="76">
        <f t="shared" si="10"/>
      </c>
      <c r="F33" s="76">
        <f t="shared" si="11"/>
      </c>
      <c r="G33" s="76">
        <f t="shared" si="12"/>
      </c>
      <c r="H33" s="76" t="str">
        <f t="shared" si="13"/>
        <v> </v>
      </c>
      <c r="I33" s="76" t="str">
        <f t="shared" si="14"/>
        <v> </v>
      </c>
      <c r="J33" s="76" t="str">
        <f t="shared" si="15"/>
        <v> </v>
      </c>
      <c r="K33" s="76" t="str">
        <f t="shared" si="16"/>
        <v> </v>
      </c>
      <c r="L33" s="77">
        <f t="shared" si="1"/>
        <v>0</v>
      </c>
      <c r="M33" s="126"/>
      <c r="N33" s="77">
        <f t="shared" si="4"/>
        <v>-1844.5</v>
      </c>
    </row>
    <row r="34" spans="1:14" ht="10.5" customHeight="1" thickBot="1">
      <c r="A34" s="118">
        <f t="shared" si="2"/>
        <v>31</v>
      </c>
      <c r="B34" s="76">
        <f t="shared" si="7"/>
      </c>
      <c r="C34" s="76">
        <f t="shared" si="8"/>
      </c>
      <c r="D34" s="76">
        <f t="shared" si="9"/>
      </c>
      <c r="E34" s="76">
        <f t="shared" si="10"/>
      </c>
      <c r="F34" s="76">
        <f t="shared" si="11"/>
      </c>
      <c r="G34" s="76">
        <f t="shared" si="12"/>
      </c>
      <c r="H34" s="76" t="str">
        <f t="shared" si="13"/>
        <v> </v>
      </c>
      <c r="I34" s="76" t="str">
        <f t="shared" si="14"/>
        <v> </v>
      </c>
      <c r="J34" s="76" t="str">
        <f t="shared" si="15"/>
        <v> </v>
      </c>
      <c r="K34" s="124" t="str">
        <f t="shared" si="16"/>
        <v> </v>
      </c>
      <c r="L34" s="77">
        <f t="shared" si="1"/>
        <v>0</v>
      </c>
      <c r="M34" s="127"/>
      <c r="N34" s="77">
        <f t="shared" si="4"/>
        <v>-1844.5</v>
      </c>
    </row>
    <row r="35" spans="1:14" ht="10.5" customHeight="1">
      <c r="A35" s="80" t="s">
        <v>5</v>
      </c>
      <c r="B35" s="81">
        <f>IF($B$3=0," ",SUM(B4:B34))</f>
        <v>0</v>
      </c>
      <c r="C35" s="81">
        <f>IF($C$3=0," ",SUM(C4:C34))</f>
        <v>0</v>
      </c>
      <c r="D35" s="81">
        <f>IF($D$3=0," ",SUM(D4:D34))</f>
        <v>0</v>
      </c>
      <c r="E35" s="81">
        <f>IF($E$3=0," ",SUM(E4:E34))</f>
        <v>0</v>
      </c>
      <c r="F35" s="81">
        <f>IF($F$3=0," ",SUM(F4:F34))</f>
        <v>0</v>
      </c>
      <c r="G35" s="81">
        <f>IF($G$3=0," ",SUM(G4:G34))</f>
        <v>0</v>
      </c>
      <c r="H35" s="81" t="str">
        <f>IF($H$3=0," ",SUM(H4:H34))</f>
        <v> </v>
      </c>
      <c r="I35" s="81" t="str">
        <f>IF($I$3=0," ",SUM(I4:I34))</f>
        <v> </v>
      </c>
      <c r="J35" s="81" t="str">
        <f>IF($J$3=0," ",SUM(J4:J34))</f>
        <v> </v>
      </c>
      <c r="K35" s="81" t="str">
        <f>IF($K$3=0," ",SUM(K4:K34))</f>
        <v> </v>
      </c>
      <c r="L35" s="135">
        <f>SUM(L4:L34)</f>
        <v>0</v>
      </c>
      <c r="M35" s="128">
        <f>SUM(M4:M34)</f>
        <v>0</v>
      </c>
      <c r="N35" s="82">
        <f>N34</f>
        <v>-1844.5</v>
      </c>
    </row>
    <row r="36" spans="1:14" ht="10.5" customHeight="1">
      <c r="A36" s="83" t="s">
        <v>2</v>
      </c>
      <c r="B36" s="84">
        <f>IF($B$3=0," ",'Start Here'!J96)</f>
        <v>30</v>
      </c>
      <c r="C36" s="84">
        <f>IF($C$3=0," ",'Start Here'!J97)</f>
        <v>400</v>
      </c>
      <c r="D36" s="84">
        <f>IF($D$3=0," ",'Start Here'!J98)</f>
        <v>85</v>
      </c>
      <c r="E36" s="84">
        <f>IF($E$3=0," ",'Start Here'!J99)</f>
        <v>100</v>
      </c>
      <c r="F36" s="84">
        <f>IF($F$3=0," ",'Start Here'!J100)</f>
        <v>35</v>
      </c>
      <c r="G36" s="84">
        <f>IF($G$3=0," ",'Start Here'!J101)</f>
        <v>55.5</v>
      </c>
      <c r="H36" s="84" t="str">
        <f>IF($H$3=0," ",'Start Here'!J102)</f>
        <v> </v>
      </c>
      <c r="I36" s="84" t="str">
        <f>IF($I$3=0," ",'Start Here'!J103)</f>
        <v> </v>
      </c>
      <c r="J36" s="84" t="str">
        <f>IF($J$3=0," ",'Start Here'!J104)</f>
        <v> </v>
      </c>
      <c r="K36" s="84" t="str">
        <f>IF($K$3=0," ",'Start Here'!J105)</f>
        <v> </v>
      </c>
      <c r="L36" s="136">
        <f>SUM(B36:K36)</f>
        <v>705.5</v>
      </c>
      <c r="M36" s="129"/>
      <c r="N36" s="85"/>
    </row>
    <row r="37" spans="1:14" ht="10.5" customHeight="1">
      <c r="A37" s="86" t="s">
        <v>1</v>
      </c>
      <c r="B37" s="47">
        <f aca="true" t="shared" si="17" ref="B37:K37">IF(B3=0," ",B36-B35)</f>
        <v>30</v>
      </c>
      <c r="C37" s="47">
        <f t="shared" si="17"/>
        <v>400</v>
      </c>
      <c r="D37" s="47">
        <f t="shared" si="17"/>
        <v>85</v>
      </c>
      <c r="E37" s="47">
        <f t="shared" si="17"/>
        <v>100</v>
      </c>
      <c r="F37" s="47">
        <f t="shared" si="17"/>
        <v>35</v>
      </c>
      <c r="G37" s="47">
        <f t="shared" si="17"/>
        <v>55.5</v>
      </c>
      <c r="H37" s="47" t="str">
        <f t="shared" si="17"/>
        <v> </v>
      </c>
      <c r="I37" s="47" t="str">
        <f t="shared" si="17"/>
        <v> </v>
      </c>
      <c r="J37" s="47" t="str">
        <f t="shared" si="17"/>
        <v> </v>
      </c>
      <c r="K37" s="47" t="str">
        <f t="shared" si="17"/>
        <v> </v>
      </c>
      <c r="L37" s="137">
        <f>L36-L35</f>
        <v>705.5</v>
      </c>
      <c r="M37" s="130"/>
      <c r="N37" s="85">
        <f>IF((SUM(B4:K31)+SUM(M4:M31)+SUM(C42:C51)+SUM(G42:G51))&gt;0,1,0)</f>
        <v>0</v>
      </c>
    </row>
    <row r="38" spans="1:14" s="40" customFormat="1" ht="10.5" customHeight="1" thickBot="1">
      <c r="A38" s="115">
        <f aca="true" t="shared" si="18" ref="A38:N38">A3</f>
        <v>40148</v>
      </c>
      <c r="B38" s="41" t="str">
        <f t="shared" si="18"/>
        <v>housecare</v>
      </c>
      <c r="C38" s="41" t="str">
        <f t="shared" si="18"/>
        <v>groceries</v>
      </c>
      <c r="D38" s="41" t="str">
        <f t="shared" si="18"/>
        <v>dining out</v>
      </c>
      <c r="E38" s="41" t="str">
        <f t="shared" si="18"/>
        <v>car gas</v>
      </c>
      <c r="F38" s="41" t="str">
        <f t="shared" si="18"/>
        <v>haircuts</v>
      </c>
      <c r="G38" s="41" t="str">
        <f t="shared" si="18"/>
        <v>misc.</v>
      </c>
      <c r="H38" s="41">
        <f t="shared" si="18"/>
        <v>0</v>
      </c>
      <c r="I38" s="41">
        <f t="shared" si="18"/>
        <v>0</v>
      </c>
      <c r="J38" s="41">
        <f t="shared" si="18"/>
        <v>0</v>
      </c>
      <c r="K38" s="41">
        <f t="shared" si="18"/>
        <v>0</v>
      </c>
      <c r="L38" s="42" t="str">
        <f t="shared" si="18"/>
        <v>total spent</v>
      </c>
      <c r="M38" s="131" t="str">
        <f t="shared" si="18"/>
        <v>income</v>
      </c>
      <c r="N38" s="42" t="str">
        <f t="shared" si="18"/>
        <v>what's left</v>
      </c>
    </row>
    <row r="39" ht="3.75" customHeight="1">
      <c r="E39" s="87"/>
    </row>
    <row r="40" spans="1:14" ht="10.5" customHeight="1">
      <c r="A40" s="282" t="s">
        <v>76</v>
      </c>
      <c r="B40" s="282"/>
      <c r="C40" s="282"/>
      <c r="E40" s="282" t="s">
        <v>77</v>
      </c>
      <c r="F40" s="282"/>
      <c r="G40" s="282"/>
      <c r="H40" s="282"/>
      <c r="I40" s="282"/>
      <c r="J40" s="282"/>
      <c r="K40" s="282"/>
      <c r="L40" s="282"/>
      <c r="M40" s="282"/>
      <c r="N40" s="282"/>
    </row>
    <row r="41" spans="1:14" ht="10.5" customHeight="1">
      <c r="A41" s="277" t="s">
        <v>74</v>
      </c>
      <c r="B41" s="278"/>
      <c r="C41" s="279"/>
      <c r="E41" s="277" t="s">
        <v>89</v>
      </c>
      <c r="F41" s="278"/>
      <c r="G41" s="278"/>
      <c r="H41" s="278"/>
      <c r="I41" s="278"/>
      <c r="J41" s="278"/>
      <c r="K41" s="278"/>
      <c r="L41" s="278"/>
      <c r="M41" s="278"/>
      <c r="N41" s="279"/>
    </row>
    <row r="42" spans="1:14" ht="10.5" customHeight="1">
      <c r="A42" s="186" t="str">
        <f>'Start Here'!S23</f>
        <v>rent</v>
      </c>
      <c r="B42" s="205"/>
      <c r="C42" s="88">
        <f aca="true" t="shared" si="19" ref="C42:C51">IF(A42=0," ","")</f>
      </c>
      <c r="D42" s="113"/>
      <c r="E42" s="89" t="str">
        <f>'Start Here'!$Q$30</f>
        <v>car maint.</v>
      </c>
      <c r="F42" s="89" t="str">
        <f>'Start Here'!$Q$31</f>
        <v>medical</v>
      </c>
      <c r="G42" s="89" t="str">
        <f>'Start Here'!$Q$32</f>
        <v>medicine</v>
      </c>
      <c r="H42" s="89" t="str">
        <f>'Start Here'!$Q$33</f>
        <v>gifts</v>
      </c>
      <c r="I42" s="89">
        <f>'Start Here'!$Q$34</f>
        <v>0</v>
      </c>
      <c r="J42" s="89">
        <f>'Start Here'!$Q$35</f>
        <v>0</v>
      </c>
      <c r="K42" s="89">
        <f>'Start Here'!$Q$36</f>
        <v>0</v>
      </c>
      <c r="L42" s="89">
        <f>'Start Here'!$Q$37</f>
        <v>0</v>
      </c>
      <c r="M42" s="89">
        <f>'Start Here'!$Q$38</f>
        <v>0</v>
      </c>
      <c r="N42" s="89">
        <f>'Start Here'!$Q$39</f>
        <v>0</v>
      </c>
    </row>
    <row r="43" spans="1:14" ht="10.5" customHeight="1">
      <c r="A43" s="186" t="str">
        <f>'Start Here'!S24</f>
        <v>phone bill</v>
      </c>
      <c r="B43" s="205"/>
      <c r="C43" s="88">
        <f t="shared" si="19"/>
      </c>
      <c r="D43" s="73"/>
      <c r="E43" s="88">
        <f>IF($E$42=0,"column","")</f>
      </c>
      <c r="F43" s="88">
        <f>IF($F$42=0,"column","")</f>
      </c>
      <c r="G43" s="88">
        <f>IF($G$42=0,"This","")</f>
      </c>
      <c r="H43" s="88">
        <f>IF($H$42=0,"This","")</f>
      </c>
      <c r="I43" s="88" t="str">
        <f>IF($I$42=0,"This","")</f>
        <v>This</v>
      </c>
      <c r="J43" s="88" t="str">
        <f>IF($J$42=0,"This","")</f>
        <v>This</v>
      </c>
      <c r="K43" s="88" t="str">
        <f>IF($K$42=0,"This","")</f>
        <v>This</v>
      </c>
      <c r="L43" s="88" t="str">
        <f>IF($L$42=0,"This","")</f>
        <v>This</v>
      </c>
      <c r="M43" s="88" t="str">
        <f>IF($M$42=0,"This","")</f>
        <v>This</v>
      </c>
      <c r="N43" s="88" t="str">
        <f>IF($N$42=0,"This","")</f>
        <v>This</v>
      </c>
    </row>
    <row r="44" spans="1:14" ht="10.5" customHeight="1">
      <c r="A44" s="186" t="str">
        <f>'Start Here'!S25</f>
        <v>insurance</v>
      </c>
      <c r="B44" s="205"/>
      <c r="C44" s="88">
        <f t="shared" si="19"/>
      </c>
      <c r="D44" s="73"/>
      <c r="E44" s="88">
        <f>IF($E$42=0,"column","")</f>
      </c>
      <c r="F44" s="88">
        <f>IF($F$42=0,"column","")</f>
      </c>
      <c r="G44" s="88">
        <f>IF($G$42=0,"column","")</f>
      </c>
      <c r="H44" s="88">
        <f>IF($H$42=0,"column","")</f>
      </c>
      <c r="I44" s="88" t="str">
        <f>IF($I$42=0,"column","")</f>
        <v>column</v>
      </c>
      <c r="J44" s="88" t="str">
        <f>IF($J$42=0,"column","")</f>
        <v>column</v>
      </c>
      <c r="K44" s="88" t="str">
        <f>IF($K$42=0,"column","")</f>
        <v>column</v>
      </c>
      <c r="L44" s="88" t="str">
        <f>IF($L$42=0,"column","")</f>
        <v>column</v>
      </c>
      <c r="M44" s="88" t="str">
        <f>IF($M$42=0,"column","")</f>
        <v>column</v>
      </c>
      <c r="N44" s="88" t="str">
        <f>IF($N$42=0,"column","")</f>
        <v>column</v>
      </c>
    </row>
    <row r="45" spans="1:14" ht="10.5" customHeight="1">
      <c r="A45" s="186" t="str">
        <f>'Start Here'!S26</f>
        <v>tithe</v>
      </c>
      <c r="B45" s="205"/>
      <c r="C45" s="88">
        <f t="shared" si="19"/>
      </c>
      <c r="D45" s="73"/>
      <c r="E45" s="88">
        <f>IF($E$42=0,"stays","")</f>
      </c>
      <c r="F45" s="88">
        <f>IF($F$42=0,"stays","")</f>
      </c>
      <c r="G45" s="88">
        <f>IF($G$42=0,"stays","")</f>
      </c>
      <c r="H45" s="88">
        <f>IF($H$42=0,"stays","")</f>
      </c>
      <c r="I45" s="88" t="str">
        <f>IF($I$42=0,"stays","")</f>
        <v>stays</v>
      </c>
      <c r="J45" s="88" t="str">
        <f>IF($J$42=0,"stays","")</f>
        <v>stays</v>
      </c>
      <c r="K45" s="88" t="str">
        <f>IF($K$42=0,"stays","")</f>
        <v>stays</v>
      </c>
      <c r="L45" s="88" t="str">
        <f>IF($L$42=0,"stays","")</f>
        <v>stays</v>
      </c>
      <c r="M45" s="88" t="str">
        <f>IF($M$42=0,"stays","")</f>
        <v>stays</v>
      </c>
      <c r="N45" s="88" t="str">
        <f>IF($N$42=0,"stays","")</f>
        <v>stays</v>
      </c>
    </row>
    <row r="46" spans="1:14" ht="10.5" customHeight="1">
      <c r="A46" s="186" t="str">
        <f>'Start Here'!S27</f>
        <v>donations</v>
      </c>
      <c r="B46" s="205"/>
      <c r="C46" s="88">
        <f t="shared" si="19"/>
      </c>
      <c r="D46" s="73"/>
      <c r="E46" s="88">
        <f>IF($E$42=0,"blank.","")</f>
      </c>
      <c r="F46" s="88">
        <f>IF($F$42=0,"blank.","")</f>
      </c>
      <c r="G46" s="88">
        <f>IF($G$42=0,"blank.","")</f>
      </c>
      <c r="H46" s="88">
        <f>IF($H$42=0,"blank.","")</f>
      </c>
      <c r="I46" s="88" t="str">
        <f>IF($I$42=0,"blank.","")</f>
        <v>blank.</v>
      </c>
      <c r="J46" s="88" t="str">
        <f>IF($J$42=0,"blank.","")</f>
        <v>blank.</v>
      </c>
      <c r="K46" s="88" t="str">
        <f>IF($K$42=0,"blank.","")</f>
        <v>blank.</v>
      </c>
      <c r="L46" s="88" t="str">
        <f>IF($L$42=0,"blank.","")</f>
        <v>blank.</v>
      </c>
      <c r="M46" s="88" t="str">
        <f>IF($M$42=0,"blank.","")</f>
        <v>blank.</v>
      </c>
      <c r="N46" s="88" t="str">
        <f>IF($N$42=0,"blank.","")</f>
        <v>blank.</v>
      </c>
    </row>
    <row r="47" spans="1:14" ht="10.5" customHeight="1">
      <c r="A47" s="186" t="str">
        <f>'Start Here'!S28</f>
        <v>savings</v>
      </c>
      <c r="B47" s="205"/>
      <c r="C47" s="88">
        <f t="shared" si="19"/>
      </c>
      <c r="D47" s="73"/>
      <c r="E47" s="88">
        <f>IF($E$42=0," ","")</f>
      </c>
      <c r="F47" s="88">
        <f>IF($F$42=0," ","")</f>
      </c>
      <c r="G47" s="88">
        <f>IF($G$42=0," ","")</f>
      </c>
      <c r="H47" s="88">
        <f>IF($H$42=0," ","")</f>
      </c>
      <c r="I47" s="88" t="str">
        <f>IF($I$42=0," ","")</f>
        <v> </v>
      </c>
      <c r="J47" s="88" t="str">
        <f>IF($J$42=0," ","")</f>
        <v> </v>
      </c>
      <c r="K47" s="88" t="str">
        <f>IF($K$42=0," ","")</f>
        <v> </v>
      </c>
      <c r="L47" s="88" t="str">
        <f>IF($L$42=0," ","")</f>
        <v> </v>
      </c>
      <c r="M47" s="88" t="str">
        <f>IF($M$42=0," ","")</f>
        <v> </v>
      </c>
      <c r="N47" s="88" t="str">
        <f>IF($N$42=0," ","")</f>
        <v> </v>
      </c>
    </row>
    <row r="48" spans="1:14" ht="10.5" customHeight="1">
      <c r="A48" s="186" t="str">
        <f>'Start Here'!S29</f>
        <v>college</v>
      </c>
      <c r="B48" s="205"/>
      <c r="C48" s="88">
        <f t="shared" si="19"/>
      </c>
      <c r="D48" s="73"/>
      <c r="E48" s="88">
        <f>IF($E$42=0," ","")</f>
      </c>
      <c r="F48" s="88">
        <f>IF($F$42=0," ","")</f>
      </c>
      <c r="G48" s="88">
        <f>IF($G$42=0," ","")</f>
      </c>
      <c r="H48" s="88">
        <f>IF($H$42=0," ","")</f>
      </c>
      <c r="I48" s="88" t="str">
        <f>IF($I$42=0," ","")</f>
        <v> </v>
      </c>
      <c r="J48" s="88" t="str">
        <f>IF($J$42=0," ","")</f>
        <v> </v>
      </c>
      <c r="K48" s="88" t="str">
        <f>IF($K$42=0," ","")</f>
        <v> </v>
      </c>
      <c r="L48" s="88" t="str">
        <f>IF($L$42=0," ","")</f>
        <v> </v>
      </c>
      <c r="M48" s="88" t="str">
        <f>IF($M$42=0," ","")</f>
        <v> </v>
      </c>
      <c r="N48" s="88" t="str">
        <f>IF($N$42=0," ","")</f>
        <v> </v>
      </c>
    </row>
    <row r="49" spans="1:14" ht="10.5" customHeight="1">
      <c r="A49" s="186">
        <f>'Start Here'!S30</f>
        <v>0</v>
      </c>
      <c r="B49" s="205"/>
      <c r="C49" s="88" t="str">
        <f t="shared" si="19"/>
        <v> </v>
      </c>
      <c r="D49" s="73"/>
      <c r="E49" s="88">
        <f>IF($E$42=0," ","")</f>
      </c>
      <c r="F49" s="88">
        <f>IF($F$42=0," ","")</f>
      </c>
      <c r="G49" s="88">
        <f>IF($G$42=0," ","")</f>
      </c>
      <c r="H49" s="88">
        <f>IF($H$42=0," ","")</f>
      </c>
      <c r="I49" s="88" t="str">
        <f>IF($I$42=0," ","")</f>
        <v> </v>
      </c>
      <c r="J49" s="88" t="str">
        <f>IF($J$42=0," ","")</f>
        <v> </v>
      </c>
      <c r="K49" s="88" t="str">
        <f>IF($K$42=0," ","")</f>
        <v> </v>
      </c>
      <c r="L49" s="88" t="str">
        <f>IF($L$42=0," ","")</f>
        <v> </v>
      </c>
      <c r="M49" s="88" t="str">
        <f>IF($M$42=0," ","")</f>
        <v> </v>
      </c>
      <c r="N49" s="88" t="str">
        <f>IF($N$42=0," ","")</f>
        <v> </v>
      </c>
    </row>
    <row r="50" spans="1:14" ht="10.5" customHeight="1">
      <c r="A50" s="186">
        <f>'Start Here'!S31</f>
        <v>0</v>
      </c>
      <c r="B50" s="283"/>
      <c r="C50" s="88" t="str">
        <f t="shared" si="19"/>
        <v> </v>
      </c>
      <c r="D50" s="73"/>
      <c r="E50" s="88">
        <f>IF($E$42=0," ","")</f>
      </c>
      <c r="F50" s="88">
        <f>IF($F$42=0," ","")</f>
      </c>
      <c r="G50" s="88">
        <f>IF($G$42=0," ","")</f>
      </c>
      <c r="H50" s="88">
        <f>IF($H$42=0," ","")</f>
      </c>
      <c r="I50" s="88" t="str">
        <f>IF($I$42=0," ","")</f>
        <v> </v>
      </c>
      <c r="J50" s="88" t="str">
        <f>IF($J$42=0," ","")</f>
        <v> </v>
      </c>
      <c r="K50" s="88" t="str">
        <f>IF($K$42=0," ","")</f>
        <v> </v>
      </c>
      <c r="L50" s="88" t="str">
        <f>IF($L$42=0," ","")</f>
        <v> </v>
      </c>
      <c r="M50" s="88" t="str">
        <f>IF($M$42=0," ","")</f>
        <v> </v>
      </c>
      <c r="N50" s="88" t="str">
        <f>IF($N$42=0," ","")</f>
        <v> </v>
      </c>
    </row>
    <row r="51" spans="1:14" ht="10.5" customHeight="1">
      <c r="A51" s="186">
        <f>'Start Here'!S32</f>
        <v>0</v>
      </c>
      <c r="B51" s="283"/>
      <c r="C51" s="88" t="str">
        <f t="shared" si="19"/>
        <v> </v>
      </c>
      <c r="D51" s="73"/>
      <c r="E51" s="88">
        <f>IF($E$42=0," ","")</f>
      </c>
      <c r="F51" s="88">
        <f>IF($F$42=0," ","")</f>
      </c>
      <c r="G51" s="88">
        <f>IF($G$42=0," ","")</f>
      </c>
      <c r="H51" s="88">
        <f>IF($H$42=0," ","")</f>
      </c>
      <c r="I51" s="88" t="str">
        <f>IF($I$42=0," ","")</f>
        <v> </v>
      </c>
      <c r="J51" s="88" t="str">
        <f>IF($J$42=0," ","")</f>
        <v> </v>
      </c>
      <c r="K51" s="88" t="str">
        <f>IF($K$42=0," ","")</f>
        <v> </v>
      </c>
      <c r="L51" s="88" t="str">
        <f>IF($L$42=0," ","")</f>
        <v> </v>
      </c>
      <c r="M51" s="88" t="str">
        <f>IF($M$42=0," ","")</f>
        <v> </v>
      </c>
      <c r="N51" s="88" t="str">
        <f>IF($N$42=0," ","")</f>
        <v> </v>
      </c>
    </row>
    <row r="52" spans="4:14" ht="10.5" customHeight="1">
      <c r="D52" s="93" t="s">
        <v>42</v>
      </c>
      <c r="E52" s="50">
        <f>IF(E42=0," ",SUM(E43:E51))</f>
        <v>0</v>
      </c>
      <c r="F52" s="50">
        <f aca="true" t="shared" si="20" ref="F52:N52">IF(F42=0," ",SUM(F43:F51))</f>
        <v>0</v>
      </c>
      <c r="G52" s="50">
        <f t="shared" si="20"/>
        <v>0</v>
      </c>
      <c r="H52" s="50">
        <f t="shared" si="20"/>
        <v>0</v>
      </c>
      <c r="I52" s="50" t="str">
        <f t="shared" si="20"/>
        <v> </v>
      </c>
      <c r="J52" s="50" t="str">
        <f t="shared" si="20"/>
        <v> </v>
      </c>
      <c r="K52" s="50" t="str">
        <f t="shared" si="20"/>
        <v> </v>
      </c>
      <c r="L52" s="50" t="str">
        <f t="shared" si="20"/>
        <v> </v>
      </c>
      <c r="M52" s="50" t="str">
        <f t="shared" si="20"/>
        <v> </v>
      </c>
      <c r="N52" s="50" t="str">
        <f t="shared" si="20"/>
        <v> </v>
      </c>
    </row>
    <row r="53" spans="4:14" ht="3.75" customHeight="1">
      <c r="D53" s="93"/>
      <c r="E53" s="116"/>
      <c r="F53" s="116"/>
      <c r="G53" s="116"/>
      <c r="H53" s="116"/>
      <c r="I53" s="116"/>
      <c r="J53" s="116"/>
      <c r="K53" s="116"/>
      <c r="L53" s="116"/>
      <c r="M53" s="116"/>
      <c r="N53" s="116"/>
    </row>
    <row r="54" spans="1:14" ht="10.5" customHeight="1">
      <c r="A54" s="256" t="str">
        <f>CONCATENATE("Analysis for ",TEXT(A3,"mmmm "),YEAR(A3))</f>
        <v>Analysis for December 2009</v>
      </c>
      <c r="B54" s="256"/>
      <c r="C54" s="256"/>
      <c r="D54" s="256"/>
      <c r="E54" s="256"/>
      <c r="F54" s="256"/>
      <c r="G54" s="256"/>
      <c r="H54" s="256"/>
      <c r="I54" s="256"/>
      <c r="J54" s="256"/>
      <c r="K54" s="256"/>
      <c r="L54" s="256"/>
      <c r="M54" s="256"/>
      <c r="N54" s="256"/>
    </row>
    <row r="55" spans="1:14" ht="10.5" customHeight="1">
      <c r="A55" s="258"/>
      <c r="B55" s="258"/>
      <c r="C55" s="258"/>
      <c r="D55" s="258"/>
      <c r="E55" s="258"/>
      <c r="F55" s="258"/>
      <c r="G55" s="258"/>
      <c r="H55" s="258"/>
      <c r="I55" s="258"/>
      <c r="J55" s="258"/>
      <c r="K55" s="258"/>
      <c r="L55" s="258"/>
      <c r="M55" s="258"/>
      <c r="N55" s="258"/>
    </row>
    <row r="56" spans="1:14" ht="10.5" customHeight="1">
      <c r="A56" s="186" t="s">
        <v>78</v>
      </c>
      <c r="B56" s="204"/>
      <c r="C56" s="204"/>
      <c r="D56" s="205"/>
      <c r="E56" s="145"/>
      <c r="F56" s="186" t="s">
        <v>73</v>
      </c>
      <c r="G56" s="204"/>
      <c r="H56" s="204"/>
      <c r="I56" s="205"/>
      <c r="J56" s="263"/>
      <c r="K56" s="186" t="s">
        <v>71</v>
      </c>
      <c r="L56" s="204"/>
      <c r="M56" s="204"/>
      <c r="N56" s="205"/>
    </row>
    <row r="57" spans="1:14" ht="10.5" customHeight="1">
      <c r="A57" s="247" t="s">
        <v>88</v>
      </c>
      <c r="B57" s="248"/>
      <c r="C57" s="248"/>
      <c r="D57" s="249"/>
      <c r="E57" s="145"/>
      <c r="F57" s="192" t="s">
        <v>58</v>
      </c>
      <c r="G57" s="193"/>
      <c r="H57" s="193"/>
      <c r="I57" s="194"/>
      <c r="J57" s="263"/>
      <c r="K57" s="257" t="s">
        <v>59</v>
      </c>
      <c r="L57" s="257"/>
      <c r="M57" s="257"/>
      <c r="N57" s="257"/>
    </row>
    <row r="58" spans="1:14" ht="10.5" customHeight="1">
      <c r="A58" s="250"/>
      <c r="B58" s="251"/>
      <c r="C58" s="251"/>
      <c r="D58" s="252"/>
      <c r="E58" s="261"/>
      <c r="F58" s="247" t="str">
        <f>CONCATENATE(CONCATENATE("We were ",IF(ABS($L$37)&gt;100,"way off",IF(ABS($L$37&gt;50),"pretty far off",IF(ABS($L$37)&gt;25,"off",IF(ABS($L$37)&gt;10,"pretty close to",IF(ABS($L$37)&gt;0,"really close to","right on")))))," our budget for the month. "),"We had planned to spend ",DOLLAR($L$36,2)," this month, and we ended up spending ",DOLLAR($L$35,2),", so our planning was ",IF($L$37&gt;0,CONCATENATE("over by ",DOLLAR(ABS($L$37),2)),IF($L$37&lt;0,CONCATENATE("under by ",DOLLAR(ABS($L$37),2)),"right on")),".")</f>
        <v>We were way off our budget for the month. We had planned to spend $705.50 this month, and we ended up spending $0.00, so our planning was over by $705.50.</v>
      </c>
      <c r="G58" s="248"/>
      <c r="H58" s="248"/>
      <c r="I58" s="249"/>
      <c r="J58" s="263"/>
      <c r="K58" s="266" t="str">
        <f>CONCATENATE("This month, we spent ",DOLLAR(C67,2),". That was ...")</f>
        <v>This month, we spent $0.00. That was ...</v>
      </c>
      <c r="L58" s="189"/>
      <c r="M58" s="189"/>
      <c r="N58" s="267"/>
    </row>
    <row r="59" spans="1:14" ht="10.5" customHeight="1">
      <c r="A59" s="250"/>
      <c r="B59" s="251"/>
      <c r="C59" s="251"/>
      <c r="D59" s="252"/>
      <c r="E59" s="261"/>
      <c r="F59" s="250"/>
      <c r="G59" s="251"/>
      <c r="H59" s="251"/>
      <c r="I59" s="252"/>
      <c r="J59" s="263"/>
      <c r="K59" s="259" t="str">
        <f>CONCATENATE("     • ",DOLLAR(C64,2)," spent on Variable Expenses")</f>
        <v>     • $0.00 spent on Variable Expenses</v>
      </c>
      <c r="L59" s="190"/>
      <c r="M59" s="190"/>
      <c r="N59" s="260"/>
    </row>
    <row r="60" spans="1:14" ht="10.5" customHeight="1">
      <c r="A60" s="250"/>
      <c r="B60" s="251"/>
      <c r="C60" s="251"/>
      <c r="D60" s="252"/>
      <c r="E60" s="261"/>
      <c r="F60" s="250"/>
      <c r="G60" s="251"/>
      <c r="H60" s="251"/>
      <c r="I60" s="252"/>
      <c r="J60" s="263"/>
      <c r="K60" s="259" t="str">
        <f>CONCATENATE("          (like ",'Start Here'!$F$96," / ",'Start Here'!$F$97," / etc.)")</f>
        <v>          (like housecare / groceries / etc.)</v>
      </c>
      <c r="L60" s="190"/>
      <c r="M60" s="190"/>
      <c r="N60" s="260"/>
    </row>
    <row r="61" spans="1:14" ht="10.5" customHeight="1">
      <c r="A61" s="253"/>
      <c r="B61" s="254"/>
      <c r="C61" s="254"/>
      <c r="D61" s="255"/>
      <c r="E61" s="261"/>
      <c r="F61" s="250" t="s">
        <v>96</v>
      </c>
      <c r="G61" s="251"/>
      <c r="H61" s="251"/>
      <c r="I61" s="252"/>
      <c r="J61" s="263"/>
      <c r="K61" s="259" t="str">
        <f>CONCATENATE("     • ",DOLLAR(C65,2)," spent on Regular Expenses")</f>
        <v>     • $0.00 spent on Regular Expenses</v>
      </c>
      <c r="L61" s="190"/>
      <c r="M61" s="190"/>
      <c r="N61" s="260"/>
    </row>
    <row r="62" spans="1:14" ht="10.5" customHeight="1">
      <c r="A62" s="262"/>
      <c r="B62" s="262"/>
      <c r="C62" s="262"/>
      <c r="D62" s="262"/>
      <c r="E62" s="261"/>
      <c r="F62" s="250"/>
      <c r="G62" s="251"/>
      <c r="H62" s="251"/>
      <c r="I62" s="252"/>
      <c r="J62" s="263"/>
      <c r="K62" s="259" t="str">
        <f>CONCATENATE("          (like ",'Start Here'!$F$72," / ",'Start Here'!$F$73," / etc.)")</f>
        <v>          (like rent / phone bill / etc.)</v>
      </c>
      <c r="L62" s="190"/>
      <c r="M62" s="190"/>
      <c r="N62" s="260"/>
    </row>
    <row r="63" spans="1:14" ht="10.5" customHeight="1">
      <c r="A63" s="117" t="s">
        <v>64</v>
      </c>
      <c r="B63" s="117" t="s">
        <v>65</v>
      </c>
      <c r="C63" s="117" t="s">
        <v>66</v>
      </c>
      <c r="D63" s="117" t="s">
        <v>67</v>
      </c>
      <c r="E63" s="261"/>
      <c r="F63" s="253"/>
      <c r="G63" s="254"/>
      <c r="H63" s="254"/>
      <c r="I63" s="255"/>
      <c r="J63" s="263"/>
      <c r="K63" s="259" t="str">
        <f>CONCATENATE("     • ",DOLLAR(C66,2)," spent on Irregular Expenses")</f>
        <v>     • $0.00 spent on Irregular Expenses</v>
      </c>
      <c r="L63" s="190"/>
      <c r="M63" s="190"/>
      <c r="N63" s="260"/>
    </row>
    <row r="64" spans="1:14" ht="10.5" customHeight="1">
      <c r="A64" s="110" t="s">
        <v>68</v>
      </c>
      <c r="B64" s="119">
        <f>$L$36</f>
        <v>705.5</v>
      </c>
      <c r="C64" s="119">
        <f>L35</f>
        <v>0</v>
      </c>
      <c r="D64" s="50">
        <f>B64-C64</f>
        <v>705.5</v>
      </c>
      <c r="E64" s="144"/>
      <c r="F64" s="262"/>
      <c r="G64" s="262"/>
      <c r="H64" s="262"/>
      <c r="I64" s="262"/>
      <c r="J64" s="264"/>
      <c r="K64" s="259" t="str">
        <f>CONCATENATE("          (like ",'Start Here'!$F$84," / ",'Start Here'!$F$85," / etc.)")</f>
        <v>          (like car maint. / medical / etc.)</v>
      </c>
      <c r="L64" s="190"/>
      <c r="M64" s="190"/>
      <c r="N64" s="260"/>
    </row>
    <row r="65" spans="1:14" ht="10.5" customHeight="1">
      <c r="A65" s="110" t="s">
        <v>69</v>
      </c>
      <c r="B65" s="119">
        <f>'Start Here'!$O$77</f>
        <v>1469.5</v>
      </c>
      <c r="C65" s="119">
        <f>SUM($C$42:$C$51)</f>
        <v>0</v>
      </c>
      <c r="D65" s="50">
        <f>B65-C65</f>
        <v>1469.5</v>
      </c>
      <c r="E65" s="265"/>
      <c r="F65" s="270" t="s">
        <v>61</v>
      </c>
      <c r="G65" s="271"/>
      <c r="H65" s="272"/>
      <c r="I65" s="50">
        <f>M35</f>
        <v>0</v>
      </c>
      <c r="J65" s="276"/>
      <c r="K65" s="259" t="str">
        <f>CONCATENATE("We brought in ",DOLLAR($M$35,2)," for the month, so we ended up ",IF(SUM($M$35-(Analysis!N16+Analysis!N32+Analysis!N67))&gt;0,CONCATENATE("making ",DOLLAR(($M$35-C67),2)," beyond what we spent."),IF(SUM($M$35-C67)=0," breaking even.",CONCATENATE(" spending ",DOLLAR($M$35-C67,2)," beyond what we made."))))</f>
        <v>We brought in $0.00 for the month, so we ended up  breaking even.</v>
      </c>
      <c r="L65" s="190"/>
      <c r="M65" s="190"/>
      <c r="N65" s="260"/>
    </row>
    <row r="66" spans="1:14" ht="10.5" customHeight="1">
      <c r="A66" s="110" t="s">
        <v>70</v>
      </c>
      <c r="B66" s="119">
        <f>'Start Here'!$O$89</f>
        <v>375</v>
      </c>
      <c r="C66" s="119">
        <f>SUM($E$52:$N$52)</f>
        <v>0</v>
      </c>
      <c r="D66" s="50">
        <f>B66-C66</f>
        <v>375</v>
      </c>
      <c r="E66" s="265"/>
      <c r="F66" s="270" t="s">
        <v>62</v>
      </c>
      <c r="G66" s="271"/>
      <c r="H66" s="272"/>
      <c r="I66" s="50">
        <f>C67</f>
        <v>0</v>
      </c>
      <c r="J66" s="265"/>
      <c r="K66" s="259"/>
      <c r="L66" s="190"/>
      <c r="M66" s="190"/>
      <c r="N66" s="260"/>
    </row>
    <row r="67" spans="1:14" ht="10.5" customHeight="1">
      <c r="A67" s="109" t="s">
        <v>18</v>
      </c>
      <c r="B67" s="50">
        <f>SUM(B64:B66)</f>
        <v>2550</v>
      </c>
      <c r="C67" s="50">
        <f>SUM(C64:C66)</f>
        <v>0</v>
      </c>
      <c r="D67" s="112">
        <f>SUM(D64:D66)</f>
        <v>2550</v>
      </c>
      <c r="E67" s="265"/>
      <c r="F67" s="273" t="s">
        <v>67</v>
      </c>
      <c r="G67" s="274"/>
      <c r="H67" s="275"/>
      <c r="I67" s="112">
        <f>I65-I66</f>
        <v>0</v>
      </c>
      <c r="J67" s="120"/>
      <c r="K67" s="268" t="s">
        <v>72</v>
      </c>
      <c r="L67" s="191"/>
      <c r="M67" s="191"/>
      <c r="N67" s="269"/>
    </row>
    <row r="68" spans="1:14" ht="10.5" customHeight="1">
      <c r="A68" s="258"/>
      <c r="B68" s="258"/>
      <c r="C68" s="258"/>
      <c r="D68" s="258"/>
      <c r="E68" s="258"/>
      <c r="F68" s="258"/>
      <c r="G68" s="258"/>
      <c r="H68" s="258"/>
      <c r="I68" s="258"/>
      <c r="J68" s="258"/>
      <c r="K68" s="258"/>
      <c r="L68" s="258"/>
      <c r="M68" s="258"/>
      <c r="N68" s="258"/>
    </row>
    <row r="69" s="113" customFormat="1" ht="3.75" customHeight="1"/>
    <row r="70" spans="1:14" ht="10.5" customHeight="1">
      <c r="A70" s="78"/>
      <c r="B70" s="78"/>
      <c r="C70" s="78"/>
      <c r="D70" s="78"/>
      <c r="E70" s="78"/>
      <c r="F70" s="78"/>
      <c r="G70" s="78"/>
      <c r="H70" s="78"/>
      <c r="I70" s="78"/>
      <c r="J70" s="78"/>
      <c r="K70" s="78"/>
      <c r="L70" s="78"/>
      <c r="M70" s="78"/>
      <c r="N70" s="78"/>
    </row>
    <row r="71" spans="1:6" ht="10.5" customHeight="1">
      <c r="A71" s="78"/>
      <c r="B71" s="78"/>
      <c r="C71" s="78"/>
      <c r="D71" s="78"/>
      <c r="E71" s="78"/>
      <c r="F71" s="78"/>
    </row>
    <row r="72" spans="1:6" ht="10.5" customHeight="1">
      <c r="A72" s="78"/>
      <c r="B72" s="78"/>
      <c r="C72" s="78"/>
      <c r="D72" s="78"/>
      <c r="E72" s="78"/>
      <c r="F72" s="78"/>
    </row>
    <row r="73" spans="1:6" ht="10.5" customHeight="1">
      <c r="A73" s="78"/>
      <c r="B73" s="78"/>
      <c r="C73" s="78"/>
      <c r="D73" s="78"/>
      <c r="E73" s="78"/>
      <c r="F73" s="78"/>
    </row>
    <row r="74" spans="1:6" ht="10.5" customHeight="1">
      <c r="A74" s="78"/>
      <c r="B74" s="78"/>
      <c r="C74" s="78"/>
      <c r="D74" s="78"/>
      <c r="E74" s="78"/>
      <c r="F74" s="78"/>
    </row>
    <row r="75" spans="1:6" ht="10.5" customHeight="1">
      <c r="A75" s="78"/>
      <c r="B75" s="78"/>
      <c r="C75" s="78"/>
      <c r="D75" s="78"/>
      <c r="E75" s="78"/>
      <c r="F75" s="78"/>
    </row>
    <row r="76" spans="1:6" ht="10.5" customHeight="1">
      <c r="A76" s="78"/>
      <c r="B76" s="78"/>
      <c r="C76" s="78"/>
      <c r="D76" s="78"/>
      <c r="E76" s="78"/>
      <c r="F76" s="78"/>
    </row>
    <row r="77" spans="1:6" ht="10.5" customHeight="1">
      <c r="A77" s="78"/>
      <c r="B77" s="78"/>
      <c r="C77" s="78"/>
      <c r="D77" s="78"/>
      <c r="E77" s="78"/>
      <c r="F77" s="78"/>
    </row>
    <row r="78" spans="1:6" ht="10.5" customHeight="1">
      <c r="A78" s="78"/>
      <c r="B78" s="78"/>
      <c r="C78" s="78"/>
      <c r="D78" s="78"/>
      <c r="E78" s="78"/>
      <c r="F78" s="78"/>
    </row>
    <row r="79" spans="1:6" ht="10.5" customHeight="1">
      <c r="A79" s="78"/>
      <c r="B79" s="78"/>
      <c r="C79" s="78"/>
      <c r="D79" s="78"/>
      <c r="E79" s="78"/>
      <c r="F79" s="78"/>
    </row>
    <row r="80" spans="1:6" ht="10.5" customHeight="1">
      <c r="A80" s="111"/>
      <c r="B80" s="111"/>
      <c r="C80" s="111"/>
      <c r="D80" s="111"/>
      <c r="E80" s="111"/>
      <c r="F80" s="111"/>
    </row>
    <row r="81" spans="1:6" ht="10.5" customHeight="1">
      <c r="A81" s="111"/>
      <c r="B81" s="111"/>
      <c r="C81" s="111"/>
      <c r="D81" s="111"/>
      <c r="E81" s="111"/>
      <c r="F81" s="111"/>
    </row>
    <row r="82" spans="1:6" ht="10.5" customHeight="1">
      <c r="A82" s="111"/>
      <c r="B82" s="111"/>
      <c r="C82" s="111"/>
      <c r="D82" s="111"/>
      <c r="E82" s="111"/>
      <c r="F82" s="111"/>
    </row>
    <row r="83" spans="1:6" ht="10.5" customHeight="1">
      <c r="A83" s="111"/>
      <c r="B83" s="111"/>
      <c r="C83" s="111"/>
      <c r="D83" s="111"/>
      <c r="E83" s="111"/>
      <c r="F83" s="111"/>
    </row>
  </sheetData>
  <sheetProtection/>
  <mergeCells count="45">
    <mergeCell ref="E58:E63"/>
    <mergeCell ref="F58:I60"/>
    <mergeCell ref="K58:N58"/>
    <mergeCell ref="K59:N59"/>
    <mergeCell ref="K60:N60"/>
    <mergeCell ref="A68:N68"/>
    <mergeCell ref="E65:E67"/>
    <mergeCell ref="F65:H65"/>
    <mergeCell ref="J65:J66"/>
    <mergeCell ref="K65:N66"/>
    <mergeCell ref="F66:H66"/>
    <mergeCell ref="F67:H67"/>
    <mergeCell ref="K67:N67"/>
    <mergeCell ref="A56:D56"/>
    <mergeCell ref="F56:I56"/>
    <mergeCell ref="J56:J64"/>
    <mergeCell ref="K56:N56"/>
    <mergeCell ref="A57:D61"/>
    <mergeCell ref="F57:I57"/>
    <mergeCell ref="A62:D62"/>
    <mergeCell ref="K62:N62"/>
    <mergeCell ref="K63:N63"/>
    <mergeCell ref="K64:N64"/>
    <mergeCell ref="K57:N57"/>
    <mergeCell ref="F64:I64"/>
    <mergeCell ref="A48:B48"/>
    <mergeCell ref="A49:B49"/>
    <mergeCell ref="A50:B50"/>
    <mergeCell ref="A51:B51"/>
    <mergeCell ref="F61:I63"/>
    <mergeCell ref="K61:N61"/>
    <mergeCell ref="A54:N54"/>
    <mergeCell ref="A55:N55"/>
    <mergeCell ref="A42:B42"/>
    <mergeCell ref="A43:B43"/>
    <mergeCell ref="A44:B44"/>
    <mergeCell ref="A45:B45"/>
    <mergeCell ref="A46:B46"/>
    <mergeCell ref="A47:B47"/>
    <mergeCell ref="A1:K1"/>
    <mergeCell ref="A2:K2"/>
    <mergeCell ref="A40:C40"/>
    <mergeCell ref="E40:N40"/>
    <mergeCell ref="A41:C41"/>
    <mergeCell ref="E41:N41"/>
  </mergeCells>
  <conditionalFormatting sqref="A71:F79 L4:N37 A70:N70">
    <cfRule type="cellIs" priority="1" dxfId="9" operator="lessThan" stopIfTrue="1">
      <formula>0</formula>
    </cfRule>
  </conditionalFormatting>
  <conditionalFormatting sqref="B8:K34">
    <cfRule type="cellIs" priority="2" dxfId="13" operator="equal" stopIfTrue="1">
      <formula>" "</formula>
    </cfRule>
  </conditionalFormatting>
  <conditionalFormatting sqref="B36:K36">
    <cfRule type="cellIs" priority="3" dxfId="9" operator="lessThan" stopIfTrue="1">
      <formula>0</formula>
    </cfRule>
    <cfRule type="cellIs" priority="4" dxfId="20" operator="equal" stopIfTrue="1">
      <formula>" "</formula>
    </cfRule>
  </conditionalFormatting>
  <conditionalFormatting sqref="B4:K4">
    <cfRule type="cellIs" priority="5" dxfId="13" operator="equal" stopIfTrue="1">
      <formula>" "</formula>
    </cfRule>
    <cfRule type="cellIs" priority="6" dxfId="2" operator="equal" stopIfTrue="1">
      <formula>"This"</formula>
    </cfRule>
  </conditionalFormatting>
  <conditionalFormatting sqref="B5:K5">
    <cfRule type="cellIs" priority="7" dxfId="13" operator="equal" stopIfTrue="1">
      <formula>" "</formula>
    </cfRule>
    <cfRule type="cellIs" priority="8" dxfId="2" operator="equal" stopIfTrue="1">
      <formula>"column"</formula>
    </cfRule>
  </conditionalFormatting>
  <conditionalFormatting sqref="B6:K6">
    <cfRule type="cellIs" priority="9" dxfId="13" operator="equal" stopIfTrue="1">
      <formula>" "</formula>
    </cfRule>
    <cfRule type="cellIs" priority="10" dxfId="2" operator="equal" stopIfTrue="1">
      <formula>"stays"</formula>
    </cfRule>
  </conditionalFormatting>
  <conditionalFormatting sqref="B7:K7">
    <cfRule type="cellIs" priority="11" dxfId="13" operator="equal" stopIfTrue="1">
      <formula>" "</formula>
    </cfRule>
    <cfRule type="cellIs" priority="12" dxfId="2" operator="equal" stopIfTrue="1">
      <formula>"blank."</formula>
    </cfRule>
  </conditionalFormatting>
  <conditionalFormatting sqref="E42:N42 B3:K3 B38:K38 B50:B51 A42:A51">
    <cfRule type="cellIs" priority="13" dxfId="11" operator="equal" stopIfTrue="1">
      <formula>0</formula>
    </cfRule>
  </conditionalFormatting>
  <conditionalFormatting sqref="B35:K35">
    <cfRule type="cellIs" priority="14" dxfId="10" operator="equal" stopIfTrue="1">
      <formula>" "</formula>
    </cfRule>
  </conditionalFormatting>
  <conditionalFormatting sqref="B37:K37">
    <cfRule type="cellIs" priority="15" dxfId="9" operator="lessThan" stopIfTrue="1">
      <formula>0</formula>
    </cfRule>
    <cfRule type="cellIs" priority="16" dxfId="1" operator="equal" stopIfTrue="1">
      <formula>" "</formula>
    </cfRule>
  </conditionalFormatting>
  <conditionalFormatting sqref="E53:N53">
    <cfRule type="cellIs" priority="17" dxfId="1" operator="equal" stopIfTrue="1">
      <formula>" "</formula>
    </cfRule>
  </conditionalFormatting>
  <conditionalFormatting sqref="E47:N51 C42:C51">
    <cfRule type="cellIs" priority="18" dxfId="2" operator="equal" stopIfTrue="1">
      <formula>" "</formula>
    </cfRule>
  </conditionalFormatting>
  <conditionalFormatting sqref="E46:N46">
    <cfRule type="cellIs" priority="19" dxfId="2" operator="equal" stopIfTrue="1">
      <formula>"blank."</formula>
    </cfRule>
  </conditionalFormatting>
  <conditionalFormatting sqref="E43:N43">
    <cfRule type="cellIs" priority="20" dxfId="2" operator="equal" stopIfTrue="1">
      <formula>"This"</formula>
    </cfRule>
  </conditionalFormatting>
  <conditionalFormatting sqref="E44:N44">
    <cfRule type="cellIs" priority="21" dxfId="2" operator="equal" stopIfTrue="1">
      <formula>"column"</formula>
    </cfRule>
  </conditionalFormatting>
  <conditionalFormatting sqref="E45:N45">
    <cfRule type="cellIs" priority="22" dxfId="2" operator="equal" stopIfTrue="1">
      <formula>"stays"</formula>
    </cfRule>
  </conditionalFormatting>
  <conditionalFormatting sqref="E52:N52">
    <cfRule type="cellIs" priority="23" dxfId="1" operator="equal" stopIfTrue="1">
      <formula>" "</formula>
    </cfRule>
    <cfRule type="cellIs" priority="24" dxfId="0" operator="equal" stopIfTrue="1">
      <formula>0</formula>
    </cfRule>
  </conditionalFormatting>
  <printOptions/>
  <pageMargins left="0.75" right="0.75" top="1" bottom="1" header="0.5" footer="0.5"/>
  <pageSetup orientation="portrait" paperSize="9"/>
  <ignoredErrors>
    <ignoredError sqref="L35" formula="1"/>
  </ignoredErrors>
  <legacyDrawing r:id="rId2"/>
</worksheet>
</file>

<file path=xl/worksheets/sheet14.xml><?xml version="1.0" encoding="utf-8"?>
<worksheet xmlns="http://schemas.openxmlformats.org/spreadsheetml/2006/main" xmlns:r="http://schemas.openxmlformats.org/officeDocument/2006/relationships">
  <dimension ref="A1:IV87"/>
  <sheetViews>
    <sheetView showGridLines="0" zoomScalePageLayoutView="0" workbookViewId="0" topLeftCell="A1">
      <selection activeCell="A1" sqref="A1:P1"/>
    </sheetView>
  </sheetViews>
  <sheetFormatPr defaultColWidth="9.140625" defaultRowHeight="10.5" customHeight="1"/>
  <cols>
    <col min="1" max="1" width="14.7109375" style="1" customWidth="1"/>
    <col min="2" max="2" width="20.7109375" style="69" customWidth="1"/>
    <col min="3" max="14" width="10.00390625" style="69" customWidth="1"/>
    <col min="15" max="16" width="10.7109375" style="69" customWidth="1"/>
    <col min="17" max="16384" width="9.140625" style="1" customWidth="1"/>
  </cols>
  <sheetData>
    <row r="1" spans="1:16" ht="10.5" customHeight="1">
      <c r="A1" s="288"/>
      <c r="B1" s="288"/>
      <c r="C1" s="288"/>
      <c r="D1" s="288"/>
      <c r="E1" s="288"/>
      <c r="F1" s="288"/>
      <c r="G1" s="288"/>
      <c r="H1" s="288"/>
      <c r="I1" s="288"/>
      <c r="J1" s="288"/>
      <c r="K1" s="288"/>
      <c r="L1" s="288"/>
      <c r="M1" s="288"/>
      <c r="N1" s="288"/>
      <c r="O1" s="288"/>
      <c r="P1" s="288"/>
    </row>
    <row r="2" spans="1:16" ht="10.5" customHeight="1">
      <c r="A2" s="306" t="s">
        <v>34</v>
      </c>
      <c r="B2" s="307"/>
      <c r="C2" s="307"/>
      <c r="D2" s="307"/>
      <c r="E2" s="307"/>
      <c r="F2" s="307"/>
      <c r="G2" s="307"/>
      <c r="H2" s="307"/>
      <c r="I2" s="307"/>
      <c r="J2" s="307"/>
      <c r="K2" s="307"/>
      <c r="L2" s="307"/>
      <c r="M2" s="307"/>
      <c r="N2" s="307"/>
      <c r="O2" s="307"/>
      <c r="P2" s="308"/>
    </row>
    <row r="3" spans="1:16" ht="10.5" customHeight="1">
      <c r="A3" s="305"/>
      <c r="B3" s="305"/>
      <c r="C3" s="305"/>
      <c r="D3" s="305"/>
      <c r="E3" s="305"/>
      <c r="F3" s="305"/>
      <c r="G3" s="305"/>
      <c r="H3" s="305"/>
      <c r="I3" s="305"/>
      <c r="J3" s="305"/>
      <c r="K3" s="305"/>
      <c r="L3" s="305"/>
      <c r="M3" s="305"/>
      <c r="N3" s="305"/>
      <c r="O3" s="305"/>
      <c r="P3" s="305"/>
    </row>
    <row r="4" spans="1:16" ht="10.5" customHeight="1">
      <c r="A4" s="316" t="s">
        <v>104</v>
      </c>
      <c r="B4" s="317" t="s">
        <v>31</v>
      </c>
      <c r="C4" s="302" t="s">
        <v>39</v>
      </c>
      <c r="D4" s="287"/>
      <c r="E4" s="287"/>
      <c r="F4" s="287"/>
      <c r="G4" s="287"/>
      <c r="H4" s="287"/>
      <c r="I4" s="287"/>
      <c r="J4" s="287"/>
      <c r="K4" s="287"/>
      <c r="L4" s="287"/>
      <c r="M4" s="287"/>
      <c r="N4" s="287"/>
      <c r="O4" s="317" t="s">
        <v>33</v>
      </c>
      <c r="P4" s="317" t="s">
        <v>21</v>
      </c>
    </row>
    <row r="5" spans="1:16" s="35" customFormat="1" ht="10.5" customHeight="1">
      <c r="A5" s="304"/>
      <c r="B5" s="298"/>
      <c r="C5" s="43" t="s">
        <v>6</v>
      </c>
      <c r="D5" s="43" t="s">
        <v>7</v>
      </c>
      <c r="E5" s="43" t="s">
        <v>8</v>
      </c>
      <c r="F5" s="43" t="s">
        <v>9</v>
      </c>
      <c r="G5" s="43" t="s">
        <v>10</v>
      </c>
      <c r="H5" s="43" t="s">
        <v>11</v>
      </c>
      <c r="I5" s="43" t="s">
        <v>12</v>
      </c>
      <c r="J5" s="43" t="s">
        <v>13</v>
      </c>
      <c r="K5" s="43" t="s">
        <v>14</v>
      </c>
      <c r="L5" s="43" t="s">
        <v>15</v>
      </c>
      <c r="M5" s="43" t="s">
        <v>16</v>
      </c>
      <c r="N5" s="43" t="s">
        <v>17</v>
      </c>
      <c r="O5" s="298"/>
      <c r="P5" s="298"/>
    </row>
    <row r="6" spans="1:16" ht="10.5" customHeight="1">
      <c r="A6" s="33" t="str">
        <f>'Start Here'!S23</f>
        <v>rent</v>
      </c>
      <c r="B6" s="44">
        <f>'Start Here'!J72</f>
        <v>900</v>
      </c>
      <c r="C6" s="45" t="str">
        <f>IF($C$76=0," ",Jan!$C$42)</f>
        <v> </v>
      </c>
      <c r="D6" s="45" t="str">
        <f>IF($D$76=0," ",Feb!$C$42)</f>
        <v> </v>
      </c>
      <c r="E6" s="45" t="str">
        <f>IF($E$76=0," ",Mar!$C$42)</f>
        <v> </v>
      </c>
      <c r="F6" s="45" t="str">
        <f>IF($F$76=0," ",Apr!$C$42)</f>
        <v> </v>
      </c>
      <c r="G6" s="45" t="str">
        <f>IF($G$76=0," ",May!$C$42)</f>
        <v> </v>
      </c>
      <c r="H6" s="45" t="str">
        <f>IF($H$76=0," ",Jun!$C$42)</f>
        <v> </v>
      </c>
      <c r="I6" s="45" t="str">
        <f>IF($I$76=0," ",Jul!$C$42)</f>
        <v> </v>
      </c>
      <c r="J6" s="45" t="str">
        <f>IF($J$76=0," ",Aug!$C$42)</f>
        <v> </v>
      </c>
      <c r="K6" s="45" t="str">
        <f>IF($K$76=0," ",Sep!$C$42)</f>
        <v> </v>
      </c>
      <c r="L6" s="45" t="str">
        <f>IF($L$76=0," ",Oct!$C$42)</f>
        <v> </v>
      </c>
      <c r="M6" s="45" t="str">
        <f>IF($M$76=0," ",Nov!$C$42)</f>
        <v> </v>
      </c>
      <c r="N6" s="45" t="str">
        <f>IF($N$76=0," ",Dec!$C$42)</f>
        <v> </v>
      </c>
      <c r="O6" s="46">
        <f aca="true" t="shared" si="0" ref="O6:O15">IF(A6=0,"",SUM(C6:N6))</f>
        <v>0</v>
      </c>
      <c r="P6" s="46">
        <f aca="true" t="shared" si="1" ref="P6:P15">IF(A6=0,"",B6*$A$77-O6)</f>
        <v>0</v>
      </c>
    </row>
    <row r="7" spans="1:16" ht="10.5" customHeight="1">
      <c r="A7" s="33" t="str">
        <f>'Start Here'!S24</f>
        <v>phone bill</v>
      </c>
      <c r="B7" s="44">
        <f>'Start Here'!J73</f>
        <v>64.5</v>
      </c>
      <c r="C7" s="45" t="str">
        <f>IF($C$76=0," ",Jan!$C$43)</f>
        <v> </v>
      </c>
      <c r="D7" s="45" t="str">
        <f>IF($D$76=0," ",Feb!$C$43)</f>
        <v> </v>
      </c>
      <c r="E7" s="45" t="str">
        <f>IF($E$76=0," ",Mar!$C$43)</f>
        <v> </v>
      </c>
      <c r="F7" s="45" t="str">
        <f>IF($F$76=0," ",Apr!$C$43)</f>
        <v> </v>
      </c>
      <c r="G7" s="45" t="str">
        <f>IF($G$76=0," ",May!$C$43)</f>
        <v> </v>
      </c>
      <c r="H7" s="45" t="str">
        <f>IF($H$76=0," ",Jun!$C$43)</f>
        <v> </v>
      </c>
      <c r="I7" s="45" t="str">
        <f>IF($I$76=0," ",Jul!$C$43)</f>
        <v> </v>
      </c>
      <c r="J7" s="45" t="str">
        <f>IF($J$76=0," ",Aug!$C$43)</f>
        <v> </v>
      </c>
      <c r="K7" s="45" t="str">
        <f>IF($K$76=0," ",Sep!$C$43)</f>
        <v> </v>
      </c>
      <c r="L7" s="45" t="str">
        <f>IF($L$76=0," ",Oct!$C$43)</f>
        <v> </v>
      </c>
      <c r="M7" s="45" t="str">
        <f>IF($M$76=0," ",Nov!$C$43)</f>
        <v> </v>
      </c>
      <c r="N7" s="45" t="str">
        <f>IF($N$76=0," ",Dec!$C$43)</f>
        <v> </v>
      </c>
      <c r="O7" s="46">
        <f t="shared" si="0"/>
        <v>0</v>
      </c>
      <c r="P7" s="46">
        <f t="shared" si="1"/>
        <v>0</v>
      </c>
    </row>
    <row r="8" spans="1:16" ht="10.5" customHeight="1">
      <c r="A8" s="33" t="str">
        <f>'Start Here'!S25</f>
        <v>insurance</v>
      </c>
      <c r="B8" s="44">
        <f>'Start Here'!J74</f>
        <v>130</v>
      </c>
      <c r="C8" s="45" t="str">
        <f>IF($C$76=0," ",Jan!$C$44)</f>
        <v> </v>
      </c>
      <c r="D8" s="45" t="str">
        <f>IF($D$76=0," ",Feb!$C$44)</f>
        <v> </v>
      </c>
      <c r="E8" s="45" t="str">
        <f>IF($E$76=0," ",Mar!$C$44)</f>
        <v> </v>
      </c>
      <c r="F8" s="45" t="str">
        <f>IF($F$76=0," ",Apr!$C$44)</f>
        <v> </v>
      </c>
      <c r="G8" s="45" t="str">
        <f>IF($G$76=0," ",May!$C$44)</f>
        <v> </v>
      </c>
      <c r="H8" s="45" t="str">
        <f>IF($H$76=0," ",Jun!$C$44)</f>
        <v> </v>
      </c>
      <c r="I8" s="45" t="str">
        <f>IF($I$76=0," ",Jul!$C$44)</f>
        <v> </v>
      </c>
      <c r="J8" s="45" t="str">
        <f>IF($J$76=0," ",Aug!$C$44)</f>
        <v> </v>
      </c>
      <c r="K8" s="45" t="str">
        <f>IF($K$76=0," ",Sep!$C$44)</f>
        <v> </v>
      </c>
      <c r="L8" s="45" t="str">
        <f>IF($L$76=0," ",Oct!$C$44)</f>
        <v> </v>
      </c>
      <c r="M8" s="45" t="str">
        <f>IF($M$76=0," ",Nov!$C$44)</f>
        <v> </v>
      </c>
      <c r="N8" s="45" t="str">
        <f>IF($N$76=0," ",Dec!$C$44)</f>
        <v> </v>
      </c>
      <c r="O8" s="46">
        <f t="shared" si="0"/>
        <v>0</v>
      </c>
      <c r="P8" s="46">
        <f t="shared" si="1"/>
        <v>0</v>
      </c>
    </row>
    <row r="9" spans="1:16" ht="10.5" customHeight="1">
      <c r="A9" s="33" t="str">
        <f>'Start Here'!S26</f>
        <v>tithe</v>
      </c>
      <c r="B9" s="44">
        <f>'Start Here'!J75</f>
        <v>255</v>
      </c>
      <c r="C9" s="45" t="str">
        <f>IF($C$76=0," ",Jan!$C$45)</f>
        <v> </v>
      </c>
      <c r="D9" s="45" t="str">
        <f>IF($D$76=0," ",Feb!$C$45)</f>
        <v> </v>
      </c>
      <c r="E9" s="45" t="str">
        <f>IF($E$76=0," ",Mar!$C$45)</f>
        <v> </v>
      </c>
      <c r="F9" s="45" t="str">
        <f>IF($F$76=0," ",Apr!$C$45)</f>
        <v> </v>
      </c>
      <c r="G9" s="45" t="str">
        <f>IF($G$76=0," ",May!$C$45)</f>
        <v> </v>
      </c>
      <c r="H9" s="45" t="str">
        <f>IF($H$76=0," ",Jun!$C$45)</f>
        <v> </v>
      </c>
      <c r="I9" s="45" t="str">
        <f>IF($I$76=0," ",Jul!$C$45)</f>
        <v> </v>
      </c>
      <c r="J9" s="45" t="str">
        <f>IF($J$76=0," ",Aug!$C$45)</f>
        <v> </v>
      </c>
      <c r="K9" s="45" t="str">
        <f>IF($K$76=0," ",Sep!$C$45)</f>
        <v> </v>
      </c>
      <c r="L9" s="45" t="str">
        <f>IF($L$76=0," ",Oct!$C$45)</f>
        <v> </v>
      </c>
      <c r="M9" s="45" t="str">
        <f>IF($M$76=0," ",Nov!$C$45)</f>
        <v> </v>
      </c>
      <c r="N9" s="45" t="str">
        <f>IF($N$76=0," ",Dec!$C$45)</f>
        <v> </v>
      </c>
      <c r="O9" s="46">
        <f t="shared" si="0"/>
        <v>0</v>
      </c>
      <c r="P9" s="46">
        <f t="shared" si="1"/>
        <v>0</v>
      </c>
    </row>
    <row r="10" spans="1:16" ht="10.5" customHeight="1">
      <c r="A10" s="33" t="str">
        <f>'Start Here'!S27</f>
        <v>donations</v>
      </c>
      <c r="B10" s="44">
        <f>'Start Here'!J76</f>
        <v>20</v>
      </c>
      <c r="C10" s="45" t="str">
        <f>IF($C$76=0," ",Jan!$C$46)</f>
        <v> </v>
      </c>
      <c r="D10" s="45" t="str">
        <f>IF($D$76=0," ",Feb!$C$46)</f>
        <v> </v>
      </c>
      <c r="E10" s="45" t="str">
        <f>IF($E$76=0," ",Mar!$C$46)</f>
        <v> </v>
      </c>
      <c r="F10" s="45" t="str">
        <f>IF($F$76=0," ",Apr!$C$46)</f>
        <v> </v>
      </c>
      <c r="G10" s="45" t="str">
        <f>IF($G$76=0," ",May!$C$46)</f>
        <v> </v>
      </c>
      <c r="H10" s="45" t="str">
        <f>IF($H$76=0," ",Jun!$C$46)</f>
        <v> </v>
      </c>
      <c r="I10" s="45" t="str">
        <f>IF($I$76=0," ",Jul!$C$46)</f>
        <v> </v>
      </c>
      <c r="J10" s="45" t="str">
        <f>IF($J$76=0," ",Aug!$C$46)</f>
        <v> </v>
      </c>
      <c r="K10" s="45" t="str">
        <f>IF($K$76=0," ",Sep!$C$46)</f>
        <v> </v>
      </c>
      <c r="L10" s="45" t="str">
        <f>IF($L$76=0," ",Oct!$C$46)</f>
        <v> </v>
      </c>
      <c r="M10" s="45" t="str">
        <f>IF($M$76=0," ",Nov!$C$46)</f>
        <v> </v>
      </c>
      <c r="N10" s="45" t="str">
        <f>IF($N$76=0," ",Dec!$C$46)</f>
        <v> </v>
      </c>
      <c r="O10" s="46">
        <f t="shared" si="0"/>
        <v>0</v>
      </c>
      <c r="P10" s="46">
        <f t="shared" si="1"/>
        <v>0</v>
      </c>
    </row>
    <row r="11" spans="1:16" ht="10.5" customHeight="1">
      <c r="A11" s="33" t="str">
        <f>'Start Here'!S28</f>
        <v>savings</v>
      </c>
      <c r="B11" s="44">
        <f>'Start Here'!J77</f>
        <v>50</v>
      </c>
      <c r="C11" s="45" t="str">
        <f>IF($C$76=0," ",Jan!$C$47)</f>
        <v> </v>
      </c>
      <c r="D11" s="45" t="str">
        <f>IF($D$76=0," ",Feb!$C$47)</f>
        <v> </v>
      </c>
      <c r="E11" s="45" t="str">
        <f>IF($E$76=0," ",Mar!$C$47)</f>
        <v> </v>
      </c>
      <c r="F11" s="45" t="str">
        <f>IF($F$76=0," ",Apr!$C$47)</f>
        <v> </v>
      </c>
      <c r="G11" s="45" t="str">
        <f>IF($G$76=0," ",May!$C$47)</f>
        <v> </v>
      </c>
      <c r="H11" s="45" t="str">
        <f>IF($H$76=0," ",Jun!$C$47)</f>
        <v> </v>
      </c>
      <c r="I11" s="45" t="str">
        <f>IF($I$76=0," ",Jul!$C$47)</f>
        <v> </v>
      </c>
      <c r="J11" s="45" t="str">
        <f>IF($J$76=0," ",Aug!$C$47)</f>
        <v> </v>
      </c>
      <c r="K11" s="45" t="str">
        <f>IF($K$76=0," ",Sep!$C$47)</f>
        <v> </v>
      </c>
      <c r="L11" s="45" t="str">
        <f>IF($L$76=0," ",Oct!$C$47)</f>
        <v> </v>
      </c>
      <c r="M11" s="45" t="str">
        <f>IF($M$76=0," ",Nov!$C$47)</f>
        <v> </v>
      </c>
      <c r="N11" s="45" t="str">
        <f>IF($N$76=0," ",Dec!$C$47)</f>
        <v> </v>
      </c>
      <c r="O11" s="46">
        <f t="shared" si="0"/>
        <v>0</v>
      </c>
      <c r="P11" s="46">
        <f t="shared" si="1"/>
        <v>0</v>
      </c>
    </row>
    <row r="12" spans="1:16" ht="10.5" customHeight="1">
      <c r="A12" s="33" t="str">
        <f>'Start Here'!S29</f>
        <v>college</v>
      </c>
      <c r="B12" s="44">
        <f>'Start Here'!J78</f>
        <v>50</v>
      </c>
      <c r="C12" s="45" t="str">
        <f>IF($C$76=0," ",Jan!$C$48)</f>
        <v> </v>
      </c>
      <c r="D12" s="45" t="str">
        <f>IF($D$76=0," ",Feb!$C$48)</f>
        <v> </v>
      </c>
      <c r="E12" s="45" t="str">
        <f>IF($E$76=0," ",Mar!$C$48)</f>
        <v> </v>
      </c>
      <c r="F12" s="45" t="str">
        <f>IF($F$76=0," ",Apr!$C$48)</f>
        <v> </v>
      </c>
      <c r="G12" s="45" t="str">
        <f>IF($G$76=0," ",May!$C$48)</f>
        <v> </v>
      </c>
      <c r="H12" s="45" t="str">
        <f>IF($H$76=0," ",Jun!$C$48)</f>
        <v> </v>
      </c>
      <c r="I12" s="45" t="str">
        <f>IF($I$76=0," ",Jul!$C$48)</f>
        <v> </v>
      </c>
      <c r="J12" s="45" t="str">
        <f>IF($J$76=0," ",Aug!$C$48)</f>
        <v> </v>
      </c>
      <c r="K12" s="45" t="str">
        <f>IF($K$76=0," ",Sep!$C$48)</f>
        <v> </v>
      </c>
      <c r="L12" s="45" t="str">
        <f>IF($L$76=0," ",Oct!$C$48)</f>
        <v> </v>
      </c>
      <c r="M12" s="45" t="str">
        <f>IF($M$76=0," ",Nov!$C$48)</f>
        <v> </v>
      </c>
      <c r="N12" s="45" t="str">
        <f>IF($N$76=0," ",Dec!$C$48)</f>
        <v> </v>
      </c>
      <c r="O12" s="46">
        <f t="shared" si="0"/>
        <v>0</v>
      </c>
      <c r="P12" s="46">
        <f t="shared" si="1"/>
        <v>0</v>
      </c>
    </row>
    <row r="13" spans="1:16" ht="10.5" customHeight="1">
      <c r="A13" s="33">
        <f>'Start Here'!S30</f>
        <v>0</v>
      </c>
      <c r="B13" s="44">
        <f>'Start Here'!J79</f>
        <v>0</v>
      </c>
      <c r="C13" s="45" t="str">
        <f>IF($C$76=0," ",Jan!$C$49)</f>
        <v> </v>
      </c>
      <c r="D13" s="45" t="str">
        <f>IF($D$76=0," ",Feb!$C$49)</f>
        <v> </v>
      </c>
      <c r="E13" s="45" t="str">
        <f>IF($E$76=0," ",Mar!$C$49)</f>
        <v> </v>
      </c>
      <c r="F13" s="45" t="str">
        <f>IF($F$76=0," ",Apr!$C$49)</f>
        <v> </v>
      </c>
      <c r="G13" s="45" t="str">
        <f>IF($G$76=0," ",May!$C$49)</f>
        <v> </v>
      </c>
      <c r="H13" s="45" t="str">
        <f>IF($H$76=0," ",Jun!$C$49)</f>
        <v> </v>
      </c>
      <c r="I13" s="45" t="str">
        <f>IF($I$76=0," ",Jul!$C$49)</f>
        <v> </v>
      </c>
      <c r="J13" s="45" t="str">
        <f>IF($J$76=0," ",Aug!$C$49)</f>
        <v> </v>
      </c>
      <c r="K13" s="45" t="str">
        <f>IF($K$76=0," ",Sep!$C$49)</f>
        <v> </v>
      </c>
      <c r="L13" s="45" t="str">
        <f>IF($L$76=0," ",Oct!$C$49)</f>
        <v> </v>
      </c>
      <c r="M13" s="45" t="str">
        <f>IF($M$76=0," ",Nov!$C$49)</f>
        <v> </v>
      </c>
      <c r="N13" s="45" t="str">
        <f>IF($N$76=0," ",Dec!$C$49)</f>
        <v> </v>
      </c>
      <c r="O13" s="46">
        <f t="shared" si="0"/>
      </c>
      <c r="P13" s="46">
        <f t="shared" si="1"/>
      </c>
    </row>
    <row r="14" spans="1:16" ht="10.5" customHeight="1">
      <c r="A14" s="33">
        <f>'Start Here'!S31</f>
        <v>0</v>
      </c>
      <c r="B14" s="44">
        <f>'Start Here'!J80</f>
        <v>0</v>
      </c>
      <c r="C14" s="45" t="str">
        <f>IF($C$76=0," ",Jan!$C$50)</f>
        <v> </v>
      </c>
      <c r="D14" s="45" t="str">
        <f>IF($D$76=0," ",Feb!$C$50)</f>
        <v> </v>
      </c>
      <c r="E14" s="45" t="str">
        <f>IF($E$76=0," ",Mar!$C$50)</f>
        <v> </v>
      </c>
      <c r="F14" s="45" t="str">
        <f>IF($F$76=0," ",Apr!$C$50)</f>
        <v> </v>
      </c>
      <c r="G14" s="45" t="str">
        <f>IF($G$76=0," ",May!$C$50)</f>
        <v> </v>
      </c>
      <c r="H14" s="45" t="str">
        <f>IF($H$76=0," ",Jun!$C$50)</f>
        <v> </v>
      </c>
      <c r="I14" s="45" t="str">
        <f>IF($I$76=0," ",Jul!$C$50)</f>
        <v> </v>
      </c>
      <c r="J14" s="45" t="str">
        <f>IF($J$76=0," ",Aug!$C$50)</f>
        <v> </v>
      </c>
      <c r="K14" s="45" t="str">
        <f>IF($K$76=0," ",Sep!$C$50)</f>
        <v> </v>
      </c>
      <c r="L14" s="45" t="str">
        <f>IF($L$76=0," ",Oct!$C$50)</f>
        <v> </v>
      </c>
      <c r="M14" s="45" t="str">
        <f>IF($M$76=0," ",Nov!$C$50)</f>
        <v> </v>
      </c>
      <c r="N14" s="45" t="str">
        <f>IF($N$76=0," ",Dec!$C$50)</f>
        <v> </v>
      </c>
      <c r="O14" s="46">
        <f t="shared" si="0"/>
      </c>
      <c r="P14" s="46">
        <f t="shared" si="1"/>
      </c>
    </row>
    <row r="15" spans="1:16" ht="10.5" customHeight="1">
      <c r="A15" s="33">
        <f>'Start Here'!S32</f>
        <v>0</v>
      </c>
      <c r="B15" s="44">
        <f>'Start Here'!J81</f>
        <v>0</v>
      </c>
      <c r="C15" s="45" t="str">
        <f>IF($C$76=0," ",Jan!$C$51)</f>
        <v> </v>
      </c>
      <c r="D15" s="45" t="str">
        <f>IF($D$76=0," ",Feb!$C$51)</f>
        <v> </v>
      </c>
      <c r="E15" s="45" t="str">
        <f>IF($E$76=0," ",Mar!$C$51)</f>
        <v> </v>
      </c>
      <c r="F15" s="45" t="str">
        <f>IF($F$76=0," ",Apr!$C$51)</f>
        <v> </v>
      </c>
      <c r="G15" s="45" t="str">
        <f>IF($G$76=0," ",May!$C$51)</f>
        <v> </v>
      </c>
      <c r="H15" s="45" t="str">
        <f>IF($H$76=0," ",Jun!$C$51)</f>
        <v> </v>
      </c>
      <c r="I15" s="45" t="str">
        <f>IF($I$76=0," ",Jul!$C$51)</f>
        <v> </v>
      </c>
      <c r="J15" s="45" t="str">
        <f>IF($J$76=0," ",Aug!$C$51)</f>
        <v> </v>
      </c>
      <c r="K15" s="45" t="str">
        <f>IF($K$76=0," ",Sep!$C$51)</f>
        <v> </v>
      </c>
      <c r="L15" s="45" t="str">
        <f>IF($L$76=0," ",Oct!$C$51)</f>
        <v> </v>
      </c>
      <c r="M15" s="45" t="str">
        <f>IF($M$76=0," ",Nov!$C$51)</f>
        <v> </v>
      </c>
      <c r="N15" s="45" t="str">
        <f>IF($N$76=0," ",Dec!$C$51)</f>
        <v> </v>
      </c>
      <c r="O15" s="46">
        <f t="shared" si="0"/>
      </c>
      <c r="P15" s="46">
        <f t="shared" si="1"/>
      </c>
    </row>
    <row r="16" spans="1:16" ht="10.5" customHeight="1">
      <c r="A16" s="36" t="s">
        <v>18</v>
      </c>
      <c r="B16" s="49">
        <f>SUM(B6:B15)</f>
        <v>1469.5</v>
      </c>
      <c r="C16" s="50">
        <f>Jan!C65</f>
        <v>0</v>
      </c>
      <c r="D16" s="50">
        <f>Feb!C65</f>
        <v>0</v>
      </c>
      <c r="E16" s="50">
        <f>Mar!C65</f>
        <v>0</v>
      </c>
      <c r="F16" s="50">
        <f>Apr!C65</f>
        <v>0</v>
      </c>
      <c r="G16" s="50">
        <f>May!C65</f>
        <v>0</v>
      </c>
      <c r="H16" s="50">
        <f>Jun!C65</f>
        <v>0</v>
      </c>
      <c r="I16" s="50">
        <f>Jul!C65</f>
        <v>0</v>
      </c>
      <c r="J16" s="50">
        <f>Aug!C65</f>
        <v>0</v>
      </c>
      <c r="K16" s="50">
        <f>Sep!C65</f>
        <v>0</v>
      </c>
      <c r="L16" s="50">
        <f>Oct!C65</f>
        <v>0</v>
      </c>
      <c r="M16" s="50">
        <f>Nov!C65</f>
        <v>0</v>
      </c>
      <c r="N16" s="50">
        <f>Dec!C65</f>
        <v>0</v>
      </c>
      <c r="O16" s="48">
        <f>SUM(O6:O15)</f>
        <v>0</v>
      </c>
      <c r="P16" s="48">
        <f>SUM(P6:P15)</f>
        <v>0</v>
      </c>
    </row>
    <row r="17" spans="1:16" s="4" customFormat="1" ht="10.5" customHeight="1">
      <c r="A17" s="315"/>
      <c r="B17" s="315"/>
      <c r="C17" s="315"/>
      <c r="D17" s="315"/>
      <c r="E17" s="315"/>
      <c r="F17" s="315"/>
      <c r="G17" s="315"/>
      <c r="H17" s="315"/>
      <c r="I17" s="315"/>
      <c r="J17" s="315"/>
      <c r="K17" s="315"/>
      <c r="L17" s="315"/>
      <c r="M17" s="315"/>
      <c r="N17" s="315"/>
      <c r="O17" s="315"/>
      <c r="P17" s="315"/>
    </row>
    <row r="18" spans="1:256" s="20" customFormat="1" ht="10.5" customHeight="1">
      <c r="A18" s="289" t="s">
        <v>123</v>
      </c>
      <c r="B18" s="290"/>
      <c r="C18" s="290"/>
      <c r="D18" s="290"/>
      <c r="E18" s="290"/>
      <c r="F18" s="290"/>
      <c r="G18" s="290"/>
      <c r="H18" s="290"/>
      <c r="I18" s="290"/>
      <c r="J18" s="290"/>
      <c r="K18" s="290"/>
      <c r="L18" s="290"/>
      <c r="M18" s="290"/>
      <c r="N18" s="290"/>
      <c r="O18" s="290"/>
      <c r="P18" s="291"/>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c r="BF18" s="296"/>
      <c r="BG18" s="296"/>
      <c r="BH18" s="296"/>
      <c r="BI18" s="296"/>
      <c r="BJ18" s="296"/>
      <c r="BK18" s="296"/>
      <c r="BL18" s="296"/>
      <c r="BM18" s="296"/>
      <c r="BN18" s="296"/>
      <c r="BO18" s="296"/>
      <c r="BP18" s="296"/>
      <c r="BQ18" s="296"/>
      <c r="BR18" s="296"/>
      <c r="BS18" s="296"/>
      <c r="BT18" s="296"/>
      <c r="BU18" s="296"/>
      <c r="BV18" s="296"/>
      <c r="BW18" s="296"/>
      <c r="BX18" s="296"/>
      <c r="BY18" s="296"/>
      <c r="BZ18" s="296"/>
      <c r="CA18" s="296"/>
      <c r="CB18" s="296"/>
      <c r="CC18" s="296"/>
      <c r="CD18" s="296"/>
      <c r="CE18" s="296"/>
      <c r="CF18" s="296"/>
      <c r="CG18" s="296"/>
      <c r="CH18" s="296"/>
      <c r="CI18" s="296"/>
      <c r="CJ18" s="296"/>
      <c r="CK18" s="296"/>
      <c r="CL18" s="296"/>
      <c r="CM18" s="296"/>
      <c r="CN18" s="296"/>
      <c r="CO18" s="296"/>
      <c r="CP18" s="296"/>
      <c r="CQ18" s="296"/>
      <c r="CR18" s="296"/>
      <c r="CS18" s="296"/>
      <c r="CT18" s="296"/>
      <c r="CU18" s="296"/>
      <c r="CV18" s="296"/>
      <c r="CW18" s="296"/>
      <c r="CX18" s="296"/>
      <c r="CY18" s="296"/>
      <c r="CZ18" s="296"/>
      <c r="DA18" s="296"/>
      <c r="DB18" s="296"/>
      <c r="DC18" s="296"/>
      <c r="DD18" s="296"/>
      <c r="DE18" s="296"/>
      <c r="DF18" s="296"/>
      <c r="DG18" s="296"/>
      <c r="DH18" s="296"/>
      <c r="DI18" s="296"/>
      <c r="DJ18" s="296"/>
      <c r="DK18" s="296"/>
      <c r="DL18" s="296"/>
      <c r="DM18" s="296"/>
      <c r="DN18" s="296"/>
      <c r="DO18" s="296"/>
      <c r="DP18" s="296"/>
      <c r="DQ18" s="296"/>
      <c r="DR18" s="296"/>
      <c r="DS18" s="296"/>
      <c r="DT18" s="296"/>
      <c r="DU18" s="296"/>
      <c r="DV18" s="296"/>
      <c r="DW18" s="296"/>
      <c r="DX18" s="296"/>
      <c r="DY18" s="296"/>
      <c r="DZ18" s="296"/>
      <c r="EA18" s="296"/>
      <c r="EB18" s="296"/>
      <c r="EC18" s="296"/>
      <c r="ED18" s="296"/>
      <c r="EE18" s="296"/>
      <c r="EF18" s="296"/>
      <c r="EG18" s="296"/>
      <c r="EH18" s="296"/>
      <c r="EI18" s="296"/>
      <c r="EJ18" s="296"/>
      <c r="EK18" s="296"/>
      <c r="EL18" s="296"/>
      <c r="EM18" s="296"/>
      <c r="EN18" s="296"/>
      <c r="EO18" s="296"/>
      <c r="EP18" s="296"/>
      <c r="EQ18" s="296"/>
      <c r="ER18" s="296"/>
      <c r="ES18" s="296"/>
      <c r="ET18" s="296"/>
      <c r="EU18" s="296"/>
      <c r="EV18" s="296"/>
      <c r="EW18" s="296"/>
      <c r="EX18" s="296"/>
      <c r="EY18" s="296"/>
      <c r="EZ18" s="296"/>
      <c r="FA18" s="296"/>
      <c r="FB18" s="296"/>
      <c r="FC18" s="296"/>
      <c r="FD18" s="296"/>
      <c r="FE18" s="296"/>
      <c r="FF18" s="296"/>
      <c r="FG18" s="296"/>
      <c r="FH18" s="296"/>
      <c r="FI18" s="296"/>
      <c r="FJ18" s="296"/>
      <c r="FK18" s="296"/>
      <c r="FL18" s="296"/>
      <c r="FM18" s="296"/>
      <c r="FN18" s="296"/>
      <c r="FO18" s="296"/>
      <c r="FP18" s="296"/>
      <c r="FQ18" s="296"/>
      <c r="FR18" s="296"/>
      <c r="FS18" s="296"/>
      <c r="FT18" s="296"/>
      <c r="FU18" s="296"/>
      <c r="FV18" s="296"/>
      <c r="FW18" s="296"/>
      <c r="FX18" s="296"/>
      <c r="FY18" s="296"/>
      <c r="FZ18" s="296"/>
      <c r="GA18" s="296"/>
      <c r="GB18" s="296"/>
      <c r="GC18" s="296"/>
      <c r="GD18" s="296"/>
      <c r="GE18" s="296"/>
      <c r="GF18" s="296"/>
      <c r="GG18" s="296"/>
      <c r="GH18" s="296"/>
      <c r="GI18" s="296"/>
      <c r="GJ18" s="296"/>
      <c r="GK18" s="296"/>
      <c r="GL18" s="296"/>
      <c r="GM18" s="296"/>
      <c r="GN18" s="296"/>
      <c r="GO18" s="296"/>
      <c r="GP18" s="296"/>
      <c r="GQ18" s="296"/>
      <c r="GR18" s="296"/>
      <c r="GS18" s="296"/>
      <c r="GT18" s="296"/>
      <c r="GU18" s="296"/>
      <c r="GV18" s="296"/>
      <c r="GW18" s="296"/>
      <c r="GX18" s="296"/>
      <c r="GY18" s="296"/>
      <c r="GZ18" s="296"/>
      <c r="HA18" s="296"/>
      <c r="HB18" s="296"/>
      <c r="HC18" s="296"/>
      <c r="HD18" s="296"/>
      <c r="HE18" s="296"/>
      <c r="HF18" s="296"/>
      <c r="HG18" s="296"/>
      <c r="HH18" s="296"/>
      <c r="HI18" s="296"/>
      <c r="HJ18" s="296"/>
      <c r="HK18" s="296"/>
      <c r="HL18" s="296"/>
      <c r="HM18" s="296"/>
      <c r="HN18" s="296"/>
      <c r="HO18" s="296"/>
      <c r="HP18" s="296"/>
      <c r="HQ18" s="296"/>
      <c r="HR18" s="296"/>
      <c r="HS18" s="296"/>
      <c r="HT18" s="296"/>
      <c r="HU18" s="296"/>
      <c r="HV18" s="296"/>
      <c r="HW18" s="296"/>
      <c r="HX18" s="296"/>
      <c r="HY18" s="296"/>
      <c r="HZ18" s="296"/>
      <c r="IA18" s="296"/>
      <c r="IB18" s="296"/>
      <c r="IC18" s="296"/>
      <c r="ID18" s="296"/>
      <c r="IE18" s="296"/>
      <c r="IF18" s="296"/>
      <c r="IG18" s="296"/>
      <c r="IH18" s="296"/>
      <c r="II18" s="296"/>
      <c r="IJ18" s="296"/>
      <c r="IK18" s="296"/>
      <c r="IL18" s="296"/>
      <c r="IM18" s="296"/>
      <c r="IN18" s="296"/>
      <c r="IO18" s="296"/>
      <c r="IP18" s="296"/>
      <c r="IQ18" s="296"/>
      <c r="IR18" s="296"/>
      <c r="IS18" s="296"/>
      <c r="IT18" s="296"/>
      <c r="IU18" s="296"/>
      <c r="IV18" s="296"/>
    </row>
    <row r="19" spans="1:256" s="20" customFormat="1" ht="10.5" customHeight="1">
      <c r="A19" s="295"/>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295"/>
      <c r="AX19" s="295"/>
      <c r="AY19" s="295"/>
      <c r="AZ19" s="295"/>
      <c r="BA19" s="295"/>
      <c r="BB19" s="295"/>
      <c r="BC19" s="295"/>
      <c r="BD19" s="295"/>
      <c r="BE19" s="295"/>
      <c r="BF19" s="295"/>
      <c r="BG19" s="295"/>
      <c r="BH19" s="295"/>
      <c r="BI19" s="295"/>
      <c r="BJ19" s="295"/>
      <c r="BK19" s="295"/>
      <c r="BL19" s="295"/>
      <c r="BM19" s="295"/>
      <c r="BN19" s="295"/>
      <c r="BO19" s="295"/>
      <c r="BP19" s="295"/>
      <c r="BQ19" s="295"/>
      <c r="BR19" s="295"/>
      <c r="BS19" s="295"/>
      <c r="BT19" s="295"/>
      <c r="BU19" s="295"/>
      <c r="BV19" s="295"/>
      <c r="BW19" s="295"/>
      <c r="BX19" s="295"/>
      <c r="BY19" s="295"/>
      <c r="BZ19" s="295"/>
      <c r="CA19" s="295"/>
      <c r="CB19" s="295"/>
      <c r="CC19" s="295"/>
      <c r="CD19" s="295"/>
      <c r="CE19" s="295"/>
      <c r="CF19" s="295"/>
      <c r="CG19" s="295"/>
      <c r="CH19" s="295"/>
      <c r="CI19" s="295"/>
      <c r="CJ19" s="295"/>
      <c r="CK19" s="295"/>
      <c r="CL19" s="295"/>
      <c r="CM19" s="295"/>
      <c r="CN19" s="295"/>
      <c r="CO19" s="295"/>
      <c r="CP19" s="295"/>
      <c r="CQ19" s="295"/>
      <c r="CR19" s="295"/>
      <c r="CS19" s="295"/>
      <c r="CT19" s="295"/>
      <c r="CU19" s="295"/>
      <c r="CV19" s="295"/>
      <c r="CW19" s="295"/>
      <c r="CX19" s="295"/>
      <c r="CY19" s="295"/>
      <c r="CZ19" s="295"/>
      <c r="DA19" s="295"/>
      <c r="DB19" s="295"/>
      <c r="DC19" s="295"/>
      <c r="DD19" s="295"/>
      <c r="DE19" s="295"/>
      <c r="DF19" s="295"/>
      <c r="DG19" s="295"/>
      <c r="DH19" s="295"/>
      <c r="DI19" s="295"/>
      <c r="DJ19" s="295"/>
      <c r="DK19" s="295"/>
      <c r="DL19" s="295"/>
      <c r="DM19" s="295"/>
      <c r="DN19" s="295"/>
      <c r="DO19" s="295"/>
      <c r="DP19" s="295"/>
      <c r="DQ19" s="295"/>
      <c r="DR19" s="295"/>
      <c r="DS19" s="295"/>
      <c r="DT19" s="295"/>
      <c r="DU19" s="295"/>
      <c r="DV19" s="295"/>
      <c r="DW19" s="295"/>
      <c r="DX19" s="295"/>
      <c r="DY19" s="295"/>
      <c r="DZ19" s="295"/>
      <c r="EA19" s="295"/>
      <c r="EB19" s="295"/>
      <c r="EC19" s="295"/>
      <c r="ED19" s="295"/>
      <c r="EE19" s="295"/>
      <c r="EF19" s="295"/>
      <c r="EG19" s="295"/>
      <c r="EH19" s="295"/>
      <c r="EI19" s="295"/>
      <c r="EJ19" s="295"/>
      <c r="EK19" s="295"/>
      <c r="EL19" s="295"/>
      <c r="EM19" s="295"/>
      <c r="EN19" s="295"/>
      <c r="EO19" s="295"/>
      <c r="EP19" s="295"/>
      <c r="EQ19" s="295"/>
      <c r="ER19" s="295"/>
      <c r="ES19" s="295"/>
      <c r="ET19" s="295"/>
      <c r="EU19" s="295"/>
      <c r="EV19" s="295"/>
      <c r="EW19" s="295"/>
      <c r="EX19" s="295"/>
      <c r="EY19" s="295"/>
      <c r="EZ19" s="295"/>
      <c r="FA19" s="295"/>
      <c r="FB19" s="295"/>
      <c r="FC19" s="295"/>
      <c r="FD19" s="295"/>
      <c r="FE19" s="295"/>
      <c r="FF19" s="295"/>
      <c r="FG19" s="295"/>
      <c r="FH19" s="295"/>
      <c r="FI19" s="295"/>
      <c r="FJ19" s="295"/>
      <c r="FK19" s="295"/>
      <c r="FL19" s="295"/>
      <c r="FM19" s="295"/>
      <c r="FN19" s="295"/>
      <c r="FO19" s="295"/>
      <c r="FP19" s="295"/>
      <c r="FQ19" s="295"/>
      <c r="FR19" s="295"/>
      <c r="FS19" s="295"/>
      <c r="FT19" s="295"/>
      <c r="FU19" s="295"/>
      <c r="FV19" s="295"/>
      <c r="FW19" s="295"/>
      <c r="FX19" s="295"/>
      <c r="FY19" s="295"/>
      <c r="FZ19" s="295"/>
      <c r="GA19" s="295"/>
      <c r="GB19" s="295"/>
      <c r="GC19" s="295"/>
      <c r="GD19" s="295"/>
      <c r="GE19" s="295"/>
      <c r="GF19" s="295"/>
      <c r="GG19" s="295"/>
      <c r="GH19" s="295"/>
      <c r="GI19" s="295"/>
      <c r="GJ19" s="295"/>
      <c r="GK19" s="295"/>
      <c r="GL19" s="295"/>
      <c r="GM19" s="295"/>
      <c r="GN19" s="295"/>
      <c r="GO19" s="295"/>
      <c r="GP19" s="295"/>
      <c r="GQ19" s="295"/>
      <c r="GR19" s="295"/>
      <c r="GS19" s="295"/>
      <c r="GT19" s="295"/>
      <c r="GU19" s="295"/>
      <c r="GV19" s="295"/>
      <c r="GW19" s="295"/>
      <c r="GX19" s="295"/>
      <c r="GY19" s="295"/>
      <c r="GZ19" s="295"/>
      <c r="HA19" s="295"/>
      <c r="HB19" s="295"/>
      <c r="HC19" s="295"/>
      <c r="HD19" s="295"/>
      <c r="HE19" s="295"/>
      <c r="HF19" s="295"/>
      <c r="HG19" s="295"/>
      <c r="HH19" s="295"/>
      <c r="HI19" s="295"/>
      <c r="HJ19" s="295"/>
      <c r="HK19" s="295"/>
      <c r="HL19" s="295"/>
      <c r="HM19" s="295"/>
      <c r="HN19" s="295"/>
      <c r="HO19" s="295"/>
      <c r="HP19" s="295"/>
      <c r="HQ19" s="295"/>
      <c r="HR19" s="295"/>
      <c r="HS19" s="295"/>
      <c r="HT19" s="295"/>
      <c r="HU19" s="295"/>
      <c r="HV19" s="295"/>
      <c r="HW19" s="295"/>
      <c r="HX19" s="295"/>
      <c r="HY19" s="295"/>
      <c r="HZ19" s="295"/>
      <c r="IA19" s="295"/>
      <c r="IB19" s="295"/>
      <c r="IC19" s="295"/>
      <c r="ID19" s="295"/>
      <c r="IE19" s="295"/>
      <c r="IF19" s="295"/>
      <c r="IG19" s="295"/>
      <c r="IH19" s="295"/>
      <c r="II19" s="295"/>
      <c r="IJ19" s="295"/>
      <c r="IK19" s="295"/>
      <c r="IL19" s="295"/>
      <c r="IM19" s="295"/>
      <c r="IN19" s="295"/>
      <c r="IO19" s="295"/>
      <c r="IP19" s="295"/>
      <c r="IQ19" s="295"/>
      <c r="IR19" s="295"/>
      <c r="IS19" s="295"/>
      <c r="IT19" s="295"/>
      <c r="IU19" s="295"/>
      <c r="IV19" s="295"/>
    </row>
    <row r="20" spans="1:16" ht="10.5" customHeight="1">
      <c r="A20" s="303" t="s">
        <v>105</v>
      </c>
      <c r="B20" s="297" t="s">
        <v>31</v>
      </c>
      <c r="C20" s="302" t="s">
        <v>40</v>
      </c>
      <c r="D20" s="287"/>
      <c r="E20" s="287"/>
      <c r="F20" s="287"/>
      <c r="G20" s="287"/>
      <c r="H20" s="287"/>
      <c r="I20" s="287"/>
      <c r="J20" s="287"/>
      <c r="K20" s="287"/>
      <c r="L20" s="287"/>
      <c r="M20" s="287"/>
      <c r="N20" s="287"/>
      <c r="O20" s="297" t="s">
        <v>33</v>
      </c>
      <c r="P20" s="297" t="s">
        <v>21</v>
      </c>
    </row>
    <row r="21" spans="1:16" s="35" customFormat="1" ht="10.5" customHeight="1">
      <c r="A21" s="304"/>
      <c r="B21" s="298"/>
      <c r="C21" s="43" t="s">
        <v>6</v>
      </c>
      <c r="D21" s="43" t="s">
        <v>7</v>
      </c>
      <c r="E21" s="43" t="s">
        <v>8</v>
      </c>
      <c r="F21" s="43" t="s">
        <v>9</v>
      </c>
      <c r="G21" s="43" t="s">
        <v>10</v>
      </c>
      <c r="H21" s="43" t="s">
        <v>11</v>
      </c>
      <c r="I21" s="43" t="s">
        <v>12</v>
      </c>
      <c r="J21" s="43" t="s">
        <v>13</v>
      </c>
      <c r="K21" s="43" t="s">
        <v>14</v>
      </c>
      <c r="L21" s="43" t="s">
        <v>15</v>
      </c>
      <c r="M21" s="43" t="s">
        <v>16</v>
      </c>
      <c r="N21" s="43" t="s">
        <v>17</v>
      </c>
      <c r="O21" s="298"/>
      <c r="P21" s="298"/>
    </row>
    <row r="22" spans="1:16" ht="10.5" customHeight="1">
      <c r="A22" s="33" t="str">
        <f>'Start Here'!Q30</f>
        <v>car maint.</v>
      </c>
      <c r="B22" s="44" t="str">
        <f>CONCATENATE(DOLLAR('Start Here'!J84,2)," (",DOLLAR('Start Here'!J84*12,0)," / yr)")</f>
        <v>$250.00 ($3,000 / yr)</v>
      </c>
      <c r="C22" s="45" t="str">
        <f>IF($C$76=0," ",Jan!$E$52)</f>
        <v> </v>
      </c>
      <c r="D22" s="45" t="str">
        <f>IF($D$76=0," ",Feb!$E$52)</f>
        <v> </v>
      </c>
      <c r="E22" s="45" t="str">
        <f>IF($E$76=0," ",Mar!$E$52)</f>
        <v> </v>
      </c>
      <c r="F22" s="45" t="str">
        <f>IF($F$76=0," ",Apr!$E$52)</f>
        <v> </v>
      </c>
      <c r="G22" s="45" t="str">
        <f>IF($G$76=0," ",May!$E$52)</f>
        <v> </v>
      </c>
      <c r="H22" s="45" t="str">
        <f>IF($H$76=0," ",Jun!$E$52)</f>
        <v> </v>
      </c>
      <c r="I22" s="45" t="str">
        <f>IF($I$76=0," ",Jul!$E$52)</f>
        <v> </v>
      </c>
      <c r="J22" s="45" t="str">
        <f>IF($J$76=0," ",Aug!$E$52)</f>
        <v> </v>
      </c>
      <c r="K22" s="45" t="str">
        <f>IF($K$76=0," ",Sep!$E$52)</f>
        <v> </v>
      </c>
      <c r="L22" s="45" t="str">
        <f>IF($L$76=0," ",Oct!$E$52)</f>
        <v> </v>
      </c>
      <c r="M22" s="45" t="str">
        <f>IF($M$76=0," ",Nov!$E$52)</f>
        <v> </v>
      </c>
      <c r="N22" s="45" t="str">
        <f>IF($N$76=0," ",Dec!$E$52)</f>
        <v> </v>
      </c>
      <c r="O22" s="46">
        <f>IF(A22=0,"",SUM(C22:N22))</f>
        <v>0</v>
      </c>
      <c r="P22" s="46">
        <f>IF(A22=0,"",'Start Here'!J84*$A$77-O22)</f>
        <v>0</v>
      </c>
    </row>
    <row r="23" spans="1:16" ht="10.5" customHeight="1">
      <c r="A23" s="33" t="str">
        <f>'Start Here'!Q31</f>
        <v>medical</v>
      </c>
      <c r="B23" s="44" t="str">
        <f>CONCATENATE(DOLLAR('Start Here'!J85,2)," (",DOLLAR('Start Here'!J85*12,0)," / yr)")</f>
        <v>$50.00 ($600 / yr)</v>
      </c>
      <c r="C23" s="45" t="str">
        <f>IF($C$76=0," ",Jan!$F$52)</f>
        <v> </v>
      </c>
      <c r="D23" s="45" t="str">
        <f>IF($D$76=0," ",Feb!$F$52)</f>
        <v> </v>
      </c>
      <c r="E23" s="45" t="str">
        <f>IF($E$76=0," ",Mar!$F$52)</f>
        <v> </v>
      </c>
      <c r="F23" s="45" t="str">
        <f>IF($F$76=0," ",Apr!$F$52)</f>
        <v> </v>
      </c>
      <c r="G23" s="45" t="str">
        <f>IF($G$76=0," ",May!$F$52)</f>
        <v> </v>
      </c>
      <c r="H23" s="45" t="str">
        <f>IF($H$76=0," ",Jun!$F$52)</f>
        <v> </v>
      </c>
      <c r="I23" s="45" t="str">
        <f>IF($I$76=0," ",Jul!$F$52)</f>
        <v> </v>
      </c>
      <c r="J23" s="45" t="str">
        <f>IF($J$76=0," ",Aug!$F$52)</f>
        <v> </v>
      </c>
      <c r="K23" s="45" t="str">
        <f>IF($K$76=0," ",Sep!$F$52)</f>
        <v> </v>
      </c>
      <c r="L23" s="45" t="str">
        <f>IF($L$76=0," ",Oct!$F$52)</f>
        <v> </v>
      </c>
      <c r="M23" s="45" t="str">
        <f>IF($M$76=0," ",Nov!$F$52)</f>
        <v> </v>
      </c>
      <c r="N23" s="45" t="str">
        <f>IF($N$76=0," ",Dec!$F$52)</f>
        <v> </v>
      </c>
      <c r="O23" s="46">
        <f>IF(A23=0,"",SUM(C23:N23))</f>
        <v>0</v>
      </c>
      <c r="P23" s="46">
        <f>IF(A23=0,"",'Start Here'!J85*$A$77-O23)</f>
        <v>0</v>
      </c>
    </row>
    <row r="24" spans="1:16" ht="10.5" customHeight="1">
      <c r="A24" s="33" t="str">
        <f>'Start Here'!Q32</f>
        <v>medicine</v>
      </c>
      <c r="B24" s="44" t="str">
        <f>CONCATENATE(DOLLAR('Start Here'!J86,2)," (",DOLLAR('Start Here'!J86*12,0)," / yr)")</f>
        <v>$25.00 ($300 / yr)</v>
      </c>
      <c r="C24" s="45" t="str">
        <f>IF($C$76=0," ",Jan!$G$52)</f>
        <v> </v>
      </c>
      <c r="D24" s="45" t="str">
        <f>IF($D$76=0," ",Feb!$G$52)</f>
        <v> </v>
      </c>
      <c r="E24" s="45" t="str">
        <f>IF($E$76=0," ",Mar!$G$52)</f>
        <v> </v>
      </c>
      <c r="F24" s="45" t="str">
        <f>IF($F$76=0," ",Apr!$G$52)</f>
        <v> </v>
      </c>
      <c r="G24" s="45" t="str">
        <f>IF($G$76=0," ",May!$G$52)</f>
        <v> </v>
      </c>
      <c r="H24" s="45" t="str">
        <f>IF($H$76=0," ",Jun!$G$52)</f>
        <v> </v>
      </c>
      <c r="I24" s="45" t="str">
        <f>IF($I$76=0," ",Jul!$G$52)</f>
        <v> </v>
      </c>
      <c r="J24" s="45" t="str">
        <f>IF($J$76=0," ",Aug!$G$52)</f>
        <v> </v>
      </c>
      <c r="K24" s="45" t="str">
        <f>IF($K$76=0," ",Sep!$G$52)</f>
        <v> </v>
      </c>
      <c r="L24" s="45" t="str">
        <f>IF($L$76=0," ",Oct!$G$52)</f>
        <v> </v>
      </c>
      <c r="M24" s="45" t="str">
        <f>IF($M$76=0," ",Nov!$G$52)</f>
        <v> </v>
      </c>
      <c r="N24" s="45" t="str">
        <f>IF($N$76=0," ",Dec!$G$52)</f>
        <v> </v>
      </c>
      <c r="O24" s="46">
        <f aca="true" t="shared" si="2" ref="O24:O31">IF(A24=0,"",SUM(C24:N24))</f>
        <v>0</v>
      </c>
      <c r="P24" s="46">
        <f>IF(A24=0,"",'Start Here'!J86*$A$77-O24)</f>
        <v>0</v>
      </c>
    </row>
    <row r="25" spans="1:16" ht="10.5" customHeight="1">
      <c r="A25" s="33" t="str">
        <f>'Start Here'!Q33</f>
        <v>gifts</v>
      </c>
      <c r="B25" s="44" t="str">
        <f>CONCATENATE(DOLLAR('Start Here'!J87,2)," (",DOLLAR('Start Here'!J87*12,0)," / yr)")</f>
        <v>$50.00 ($600 / yr)</v>
      </c>
      <c r="C25" s="45" t="str">
        <f>IF($C$76=0," ",Jan!$H$52)</f>
        <v> </v>
      </c>
      <c r="D25" s="45" t="str">
        <f>IF($D$76=0," ",Feb!$H$52)</f>
        <v> </v>
      </c>
      <c r="E25" s="45" t="str">
        <f>IF($E$76=0," ",Mar!$H$52)</f>
        <v> </v>
      </c>
      <c r="F25" s="45" t="str">
        <f>IF($F$76=0," ",Apr!$H$52)</f>
        <v> </v>
      </c>
      <c r="G25" s="45" t="str">
        <f>IF($G$76=0," ",May!$H$52)</f>
        <v> </v>
      </c>
      <c r="H25" s="45" t="str">
        <f>IF($H$76=0," ",Jun!$H$52)</f>
        <v> </v>
      </c>
      <c r="I25" s="45" t="str">
        <f>IF($I$76=0," ",Jul!$H$52)</f>
        <v> </v>
      </c>
      <c r="J25" s="45" t="str">
        <f>IF($J$76=0," ",Aug!$H$52)</f>
        <v> </v>
      </c>
      <c r="K25" s="45" t="str">
        <f>IF($K$76=0," ",Sep!$H$52)</f>
        <v> </v>
      </c>
      <c r="L25" s="45" t="str">
        <f>IF($L$76=0," ",Oct!$H$52)</f>
        <v> </v>
      </c>
      <c r="M25" s="45" t="str">
        <f>IF($M$76=0," ",Nov!$H$52)</f>
        <v> </v>
      </c>
      <c r="N25" s="45" t="str">
        <f>IF($N$76=0," ",Dec!$H$52)</f>
        <v> </v>
      </c>
      <c r="O25" s="46">
        <f t="shared" si="2"/>
        <v>0</v>
      </c>
      <c r="P25" s="46">
        <f>IF(A25=0,"",'Start Here'!J87*$A$77-O25)</f>
        <v>0</v>
      </c>
    </row>
    <row r="26" spans="1:16" ht="10.5" customHeight="1">
      <c r="A26" s="33">
        <f>'Start Here'!Q34</f>
        <v>0</v>
      </c>
      <c r="B26" s="44" t="str">
        <f>CONCATENATE(DOLLAR('Start Here'!J88,2)," (",DOLLAR('Start Here'!J88*12,0)," / yr)")</f>
        <v>$0.00 ($0 / yr)</v>
      </c>
      <c r="C26" s="45" t="str">
        <f>IF($C$76=0," ",Jan!$I$52)</f>
        <v> </v>
      </c>
      <c r="D26" s="45" t="str">
        <f>IF($D$76=0," ",Feb!$I$52)</f>
        <v> </v>
      </c>
      <c r="E26" s="45" t="str">
        <f>IF($E$76=0," ",Mar!$I$52)</f>
        <v> </v>
      </c>
      <c r="F26" s="45" t="str">
        <f>IF($F$76=0," ",Apr!$I$52)</f>
        <v> </v>
      </c>
      <c r="G26" s="45" t="str">
        <f>IF($G$76=0," ",May!$I$52)</f>
        <v> </v>
      </c>
      <c r="H26" s="45" t="str">
        <f>IF($H$76=0," ",Jun!$I$52)</f>
        <v> </v>
      </c>
      <c r="I26" s="45" t="str">
        <f>IF($I$76=0," ",Jul!$I$52)</f>
        <v> </v>
      </c>
      <c r="J26" s="45" t="str">
        <f>IF($J$76=0," ",Aug!$I$52)</f>
        <v> </v>
      </c>
      <c r="K26" s="45" t="str">
        <f>IF($K$76=0," ",Sep!$I$52)</f>
        <v> </v>
      </c>
      <c r="L26" s="45" t="str">
        <f>IF($L$76=0," ",Oct!$I$52)</f>
        <v> </v>
      </c>
      <c r="M26" s="45" t="str">
        <f>IF($M$76=0," ",Nov!$I$52)</f>
        <v> </v>
      </c>
      <c r="N26" s="45" t="str">
        <f>IF($N$76=0," ",Dec!$I$52)</f>
        <v> </v>
      </c>
      <c r="O26" s="46">
        <f t="shared" si="2"/>
      </c>
      <c r="P26" s="46">
        <f>IF(A26=0,"",'Start Here'!J88*$A$77-O26)</f>
      </c>
    </row>
    <row r="27" spans="1:16" ht="10.5" customHeight="1">
      <c r="A27" s="33">
        <f>'Start Here'!Q35</f>
        <v>0</v>
      </c>
      <c r="B27" s="44" t="str">
        <f>CONCATENATE(DOLLAR('Start Here'!J89,2)," (",DOLLAR('Start Here'!J89*12,0)," / yr)")</f>
        <v>$0.00 ($0 / yr)</v>
      </c>
      <c r="C27" s="45" t="str">
        <f>IF($C$76=0," ",Jan!$J$52)</f>
        <v> </v>
      </c>
      <c r="D27" s="45" t="str">
        <f>IF($D$76=0," ",Feb!$J$52)</f>
        <v> </v>
      </c>
      <c r="E27" s="45" t="str">
        <f>IF($E$76=0," ",Mar!$J$52)</f>
        <v> </v>
      </c>
      <c r="F27" s="45" t="str">
        <f>IF($F$76=0," ",Apr!$J$52)</f>
        <v> </v>
      </c>
      <c r="G27" s="45" t="str">
        <f>IF($G$76=0," ",May!$J$52)</f>
        <v> </v>
      </c>
      <c r="H27" s="45" t="str">
        <f>IF($H$76=0," ",Jun!$J$52)</f>
        <v> </v>
      </c>
      <c r="I27" s="45" t="str">
        <f>IF($I$76=0," ",Jul!$J$52)</f>
        <v> </v>
      </c>
      <c r="J27" s="45" t="str">
        <f>IF($J$76=0," ",Aug!$J$52)</f>
        <v> </v>
      </c>
      <c r="K27" s="45" t="str">
        <f>IF($K$76=0," ",Sep!$J$52)</f>
        <v> </v>
      </c>
      <c r="L27" s="45" t="str">
        <f>IF($L$76=0," ",Oct!$J$52)</f>
        <v> </v>
      </c>
      <c r="M27" s="45" t="str">
        <f>IF($M$76=0," ",Nov!$J$52)</f>
        <v> </v>
      </c>
      <c r="N27" s="45" t="str">
        <f>IF($N$76=0," ",Dec!$J$52)</f>
        <v> </v>
      </c>
      <c r="O27" s="46">
        <f t="shared" si="2"/>
      </c>
      <c r="P27" s="46">
        <f>IF(A27=0,"",'Start Here'!J89*$A$77-O27)</f>
      </c>
    </row>
    <row r="28" spans="1:16" ht="10.5" customHeight="1">
      <c r="A28" s="33">
        <f>'Start Here'!Q36</f>
        <v>0</v>
      </c>
      <c r="B28" s="44" t="str">
        <f>CONCATENATE(DOLLAR('Start Here'!J90,2)," (",DOLLAR('Start Here'!J90*12,0)," / yr)")</f>
        <v>$0.00 ($0 / yr)</v>
      </c>
      <c r="C28" s="45" t="str">
        <f>IF($C$76=0," ",Jan!$K$52)</f>
        <v> </v>
      </c>
      <c r="D28" s="45" t="str">
        <f>IF($D$76=0," ",Feb!$K$52)</f>
        <v> </v>
      </c>
      <c r="E28" s="45" t="str">
        <f>IF($E$76=0," ",Mar!$K$52)</f>
        <v> </v>
      </c>
      <c r="F28" s="45" t="str">
        <f>IF($F$76=0," ",Apr!$K$52)</f>
        <v> </v>
      </c>
      <c r="G28" s="45" t="str">
        <f>IF($G$76=0," ",May!$K$52)</f>
        <v> </v>
      </c>
      <c r="H28" s="45" t="str">
        <f>IF($H$76=0," ",Jun!$K$52)</f>
        <v> </v>
      </c>
      <c r="I28" s="45" t="str">
        <f>IF($I$76=0," ",Jul!$K$52)</f>
        <v> </v>
      </c>
      <c r="J28" s="45" t="str">
        <f>IF($J$76=0," ",Aug!$K$52)</f>
        <v> </v>
      </c>
      <c r="K28" s="45" t="str">
        <f>IF($K$76=0," ",Sep!$K$52)</f>
        <v> </v>
      </c>
      <c r="L28" s="45" t="str">
        <f>IF($L$76=0," ",Oct!$K$52)</f>
        <v> </v>
      </c>
      <c r="M28" s="45" t="str">
        <f>IF($M$76=0," ",Nov!$K$52)</f>
        <v> </v>
      </c>
      <c r="N28" s="45" t="str">
        <f>IF($N$76=0," ",Dec!$K$52)</f>
        <v> </v>
      </c>
      <c r="O28" s="46">
        <f t="shared" si="2"/>
      </c>
      <c r="P28" s="46">
        <f>IF(A28=0,"",'Start Here'!J90*$A$77-O28)</f>
      </c>
    </row>
    <row r="29" spans="1:16" ht="10.5" customHeight="1">
      <c r="A29" s="33">
        <f>'Start Here'!Q37</f>
        <v>0</v>
      </c>
      <c r="B29" s="44" t="str">
        <f>CONCATENATE(DOLLAR('Start Here'!J91,2)," (",DOLLAR('Start Here'!J91*12,0)," / yr)")</f>
        <v>$0.00 ($0 / yr)</v>
      </c>
      <c r="C29" s="45" t="str">
        <f>IF($C$76=0," ",Jan!$L$52)</f>
        <v> </v>
      </c>
      <c r="D29" s="45" t="str">
        <f>IF($D$76=0," ",Feb!$L$52)</f>
        <v> </v>
      </c>
      <c r="E29" s="45" t="str">
        <f>IF($E$76=0," ",Mar!$L$52)</f>
        <v> </v>
      </c>
      <c r="F29" s="45" t="str">
        <f>IF($F$76=0," ",Apr!$L$52)</f>
        <v> </v>
      </c>
      <c r="G29" s="45" t="str">
        <f>IF($G$76=0," ",May!$L$52)</f>
        <v> </v>
      </c>
      <c r="H29" s="45" t="str">
        <f>IF($H$76=0," ",Jun!$L$52)</f>
        <v> </v>
      </c>
      <c r="I29" s="45" t="str">
        <f>IF($I$76=0," ",Jul!$L$52)</f>
        <v> </v>
      </c>
      <c r="J29" s="45" t="str">
        <f>IF($J$76=0," ",Aug!$L$52)</f>
        <v> </v>
      </c>
      <c r="K29" s="45" t="str">
        <f>IF($K$76=0," ",Sep!$L$52)</f>
        <v> </v>
      </c>
      <c r="L29" s="45" t="str">
        <f>IF($L$76=0," ",Oct!$L$52)</f>
        <v> </v>
      </c>
      <c r="M29" s="45" t="str">
        <f>IF($M$76=0," ",Nov!$L$52)</f>
        <v> </v>
      </c>
      <c r="N29" s="45" t="str">
        <f>IF($N$76=0," ",Dec!$L$52)</f>
        <v> </v>
      </c>
      <c r="O29" s="46">
        <f t="shared" si="2"/>
      </c>
      <c r="P29" s="46">
        <f>IF(A29=0,"",'Start Here'!J91*$A$77-O29)</f>
      </c>
    </row>
    <row r="30" spans="1:16" ht="10.5" customHeight="1">
      <c r="A30" s="33">
        <f>'Start Here'!Q38</f>
        <v>0</v>
      </c>
      <c r="B30" s="44" t="str">
        <f>CONCATENATE(DOLLAR('Start Here'!J92,2)," (",DOLLAR('Start Here'!J92*12,0)," / yr)")</f>
        <v>$0.00 ($0 / yr)</v>
      </c>
      <c r="C30" s="45" t="str">
        <f>IF($C$76=0," ",Jan!$M$52)</f>
        <v> </v>
      </c>
      <c r="D30" s="45" t="str">
        <f>IF($D$76=0," ",Feb!$M$52)</f>
        <v> </v>
      </c>
      <c r="E30" s="45" t="str">
        <f>IF($E$76=0," ",Mar!$M$52)</f>
        <v> </v>
      </c>
      <c r="F30" s="45" t="str">
        <f>IF($F$76=0," ",Apr!$M$52)</f>
        <v> </v>
      </c>
      <c r="G30" s="45" t="str">
        <f>IF($G$76=0," ",May!$M$52)</f>
        <v> </v>
      </c>
      <c r="H30" s="45" t="str">
        <f>IF($H$76=0," ",Jun!$M$52)</f>
        <v> </v>
      </c>
      <c r="I30" s="45" t="str">
        <f>IF($I$76=0," ",Jul!$M$52)</f>
        <v> </v>
      </c>
      <c r="J30" s="45" t="str">
        <f>IF($J$76=0," ",Aug!$M$52)</f>
        <v> </v>
      </c>
      <c r="K30" s="45" t="str">
        <f>IF($K$76=0," ",Sep!$M$52)</f>
        <v> </v>
      </c>
      <c r="L30" s="45" t="str">
        <f>IF($L$76=0," ",Oct!$M$52)</f>
        <v> </v>
      </c>
      <c r="M30" s="45" t="str">
        <f>IF($M$76=0," ",Nov!$M$52)</f>
        <v> </v>
      </c>
      <c r="N30" s="45" t="str">
        <f>IF($N$76=0," ",Dec!$M$52)</f>
        <v> </v>
      </c>
      <c r="O30" s="46">
        <f t="shared" si="2"/>
      </c>
      <c r="P30" s="46">
        <f>IF(A30=0,"",'Start Here'!J92*$A$77-O30)</f>
      </c>
    </row>
    <row r="31" spans="1:16" ht="10.5" customHeight="1">
      <c r="A31" s="33">
        <f>'Start Here'!Q39</f>
        <v>0</v>
      </c>
      <c r="B31" s="44" t="str">
        <f>CONCATENATE(DOLLAR('Start Here'!J93,2)," (",DOLLAR('Start Here'!J93*12,0)," / yr)")</f>
        <v>$0.00 ($0 / yr)</v>
      </c>
      <c r="C31" s="45" t="str">
        <f>IF($C$76=0," ",Jan!$N$52)</f>
        <v> </v>
      </c>
      <c r="D31" s="45" t="str">
        <f>IF($D$76=0," ",Feb!$N$52)</f>
        <v> </v>
      </c>
      <c r="E31" s="45" t="str">
        <f>IF($E$76=0," ",Mar!$N$52)</f>
        <v> </v>
      </c>
      <c r="F31" s="45" t="str">
        <f>IF($F$76=0," ",Apr!$N$52)</f>
        <v> </v>
      </c>
      <c r="G31" s="45" t="str">
        <f>IF($G$76=0," ",May!$N$52)</f>
        <v> </v>
      </c>
      <c r="H31" s="45" t="str">
        <f>IF($H$76=0," ",Jun!$N$52)</f>
        <v> </v>
      </c>
      <c r="I31" s="45" t="str">
        <f>IF($I$76=0," ",Jul!$N$52)</f>
        <v> </v>
      </c>
      <c r="J31" s="45" t="str">
        <f>IF($J$76=0," ",Aug!$N$52)</f>
        <v> </v>
      </c>
      <c r="K31" s="45" t="str">
        <f>IF($K$76=0," ",Sep!$N$52)</f>
        <v> </v>
      </c>
      <c r="L31" s="45" t="str">
        <f>IF($L$76=0," ",Oct!$N$52)</f>
        <v> </v>
      </c>
      <c r="M31" s="45" t="str">
        <f>IF($M$76=0," ",Nov!$N$52)</f>
        <v> </v>
      </c>
      <c r="N31" s="45" t="str">
        <f>IF($N$76=0," ",Dec!$N$52)</f>
        <v> </v>
      </c>
      <c r="O31" s="46">
        <f t="shared" si="2"/>
      </c>
      <c r="P31" s="46">
        <f>IF(A31=0,"",'Start Here'!J93*$A$77-O31)</f>
      </c>
    </row>
    <row r="32" spans="1:16" ht="10.5" customHeight="1">
      <c r="A32" s="36" t="s">
        <v>18</v>
      </c>
      <c r="B32" s="49" t="str">
        <f>CONCATENATE(DOLLAR(('Start Here'!J84+'Start Here'!J85+'Start Here'!J86+'Start Here'!J87+'Start Here'!J88+'Start Here'!J89+'Start Here'!J90+'Start Here'!J91+'Start Here'!J92+'Start Here'!J93),2)," (",DOLLAR(('Start Here'!J84+'Start Here'!J85+'Start Here'!J86+'Start Here'!J87+'Start Here'!J88+'Start Here'!J89+'Start Here'!J90+'Start Here'!J91+'Start Here'!J92+'Start Here'!J93)*12,0)," / yr)")</f>
        <v>$375.00 ($4,500 / yr)</v>
      </c>
      <c r="C32" s="50">
        <f>Jan!C66</f>
        <v>0</v>
      </c>
      <c r="D32" s="50">
        <f>Feb!C66</f>
        <v>0</v>
      </c>
      <c r="E32" s="50">
        <f>Mar!C66</f>
        <v>0</v>
      </c>
      <c r="F32" s="50">
        <f>Apr!C66</f>
        <v>0</v>
      </c>
      <c r="G32" s="50">
        <f>May!C66</f>
        <v>0</v>
      </c>
      <c r="H32" s="50">
        <f>Jun!C66</f>
        <v>0</v>
      </c>
      <c r="I32" s="50">
        <f>Jul!C66</f>
        <v>0</v>
      </c>
      <c r="J32" s="50">
        <f>Aug!C66</f>
        <v>0</v>
      </c>
      <c r="K32" s="50">
        <f>Sep!C66</f>
        <v>0</v>
      </c>
      <c r="L32" s="50">
        <f>Oct!C66</f>
        <v>0</v>
      </c>
      <c r="M32" s="50">
        <f>Nov!C66</f>
        <v>0</v>
      </c>
      <c r="N32" s="50">
        <f>Dec!C66</f>
        <v>0</v>
      </c>
      <c r="O32" s="48">
        <f>SUM(O22:O31)</f>
        <v>0</v>
      </c>
      <c r="P32" s="48">
        <f>SUM(P22:P31)</f>
        <v>0</v>
      </c>
    </row>
    <row r="33" spans="1:16" ht="10.5" customHeight="1">
      <c r="A33" s="305"/>
      <c r="B33" s="305"/>
      <c r="C33" s="305"/>
      <c r="D33" s="305"/>
      <c r="E33" s="305"/>
      <c r="F33" s="305"/>
      <c r="G33" s="305"/>
      <c r="H33" s="305"/>
      <c r="I33" s="305"/>
      <c r="J33" s="305"/>
      <c r="K33" s="305"/>
      <c r="L33" s="305"/>
      <c r="M33" s="305"/>
      <c r="N33" s="305"/>
      <c r="O33" s="305"/>
      <c r="P33" s="305"/>
    </row>
    <row r="34" spans="1:16" ht="10.5" customHeight="1">
      <c r="A34" s="306" t="str">
        <f>A2</f>
        <v>Don't change anything on this page. Every cell on this spreadsheet is defined elsewhere in the PearBudget software. Simply use this page for analysis.</v>
      </c>
      <c r="B34" s="307"/>
      <c r="C34" s="307"/>
      <c r="D34" s="307"/>
      <c r="E34" s="307"/>
      <c r="F34" s="307"/>
      <c r="G34" s="307"/>
      <c r="H34" s="307"/>
      <c r="I34" s="307"/>
      <c r="J34" s="307"/>
      <c r="K34" s="307"/>
      <c r="L34" s="307"/>
      <c r="M34" s="307"/>
      <c r="N34" s="307"/>
      <c r="O34" s="307"/>
      <c r="P34" s="308"/>
    </row>
    <row r="35" spans="1:16" ht="10.5" customHeight="1">
      <c r="A35" s="305"/>
      <c r="B35" s="305"/>
      <c r="C35" s="305"/>
      <c r="D35" s="305"/>
      <c r="E35" s="305"/>
      <c r="F35" s="305"/>
      <c r="G35" s="305"/>
      <c r="H35" s="305"/>
      <c r="I35" s="305"/>
      <c r="J35" s="305"/>
      <c r="K35" s="305"/>
      <c r="L35" s="305"/>
      <c r="M35" s="305"/>
      <c r="N35" s="305"/>
      <c r="O35" s="305"/>
      <c r="P35" s="305"/>
    </row>
    <row r="36" spans="1:16" ht="10.5" customHeight="1">
      <c r="A36" s="312" t="s">
        <v>23</v>
      </c>
      <c r="B36" s="313"/>
      <c r="C36" s="51" t="s">
        <v>6</v>
      </c>
      <c r="D36" s="51" t="s">
        <v>7</v>
      </c>
      <c r="E36" s="51" t="s">
        <v>8</v>
      </c>
      <c r="F36" s="51" t="s">
        <v>9</v>
      </c>
      <c r="G36" s="51" t="s">
        <v>10</v>
      </c>
      <c r="H36" s="51" t="s">
        <v>11</v>
      </c>
      <c r="I36" s="51" t="s">
        <v>12</v>
      </c>
      <c r="J36" s="51" t="s">
        <v>13</v>
      </c>
      <c r="K36" s="51" t="s">
        <v>14</v>
      </c>
      <c r="L36" s="51" t="s">
        <v>15</v>
      </c>
      <c r="M36" s="51" t="s">
        <v>16</v>
      </c>
      <c r="N36" s="51" t="s">
        <v>17</v>
      </c>
      <c r="O36" s="52" t="s">
        <v>18</v>
      </c>
      <c r="P36" s="53" t="s">
        <v>35</v>
      </c>
    </row>
    <row r="37" spans="1:16" ht="10.5" customHeight="1">
      <c r="A37" s="299" t="str">
        <f>'Start Here'!O40</f>
        <v>housecare</v>
      </c>
      <c r="B37" s="54" t="s">
        <v>32</v>
      </c>
      <c r="C37" s="55" t="str">
        <f>IF($C$76=0," ",Jan!$B$35)</f>
        <v> </v>
      </c>
      <c r="D37" s="55" t="str">
        <f>IF($D$76=0," ",Feb!$B$35)</f>
        <v> </v>
      </c>
      <c r="E37" s="55" t="str">
        <f>IF($E$76=0," ",Mar!$B$35)</f>
        <v> </v>
      </c>
      <c r="F37" s="55" t="str">
        <f>IF($F$76=0," ",Apr!$B$35)</f>
        <v> </v>
      </c>
      <c r="G37" s="55" t="str">
        <f>IF($G$76=0," ",May!$B$35)</f>
        <v> </v>
      </c>
      <c r="H37" s="55" t="str">
        <f>IF($H$76=0," ",Jun!$B$35)</f>
        <v> </v>
      </c>
      <c r="I37" s="55" t="str">
        <f>IF($I$76=0," ",Jul!$B$35)</f>
        <v> </v>
      </c>
      <c r="J37" s="55" t="str">
        <f>IF($J$76=0," ",Aug!$B$35)</f>
        <v> </v>
      </c>
      <c r="K37" s="55" t="str">
        <f>IF($K$76=0," ",Sep!$B$35)</f>
        <v> </v>
      </c>
      <c r="L37" s="55" t="str">
        <f>IF($L$76=0," ",Oct!$B$35)</f>
        <v> </v>
      </c>
      <c r="M37" s="55" t="str">
        <f>IF($M$76=0," ",Nov!$B$35)</f>
        <v> </v>
      </c>
      <c r="N37" s="55" t="str">
        <f>IF($N$76=0," ",Dec!$B$35)</f>
        <v> </v>
      </c>
      <c r="O37" s="56">
        <f aca="true" t="shared" si="3" ref="O37:O69">SUM(C37:N37)</f>
        <v>0</v>
      </c>
      <c r="P37" s="57" t="e">
        <f>O37/$A$77</f>
        <v>#DIV/0!</v>
      </c>
    </row>
    <row r="38" spans="1:16" ht="10.5" customHeight="1">
      <c r="A38" s="300"/>
      <c r="B38" s="58" t="s">
        <v>2</v>
      </c>
      <c r="C38" s="59" t="str">
        <f>IF($C$76=0," ",Jan!$B$36)</f>
        <v> </v>
      </c>
      <c r="D38" s="59" t="str">
        <f>IF($D$76=0," ",Feb!$B$36)</f>
        <v> </v>
      </c>
      <c r="E38" s="59" t="str">
        <f>IF($E$76=0," ",Mar!$B$36)</f>
        <v> </v>
      </c>
      <c r="F38" s="59" t="str">
        <f>IF($F$76=0," ",Apr!$B$36)</f>
        <v> </v>
      </c>
      <c r="G38" s="59" t="str">
        <f>IF($G$76=0," ",May!$B$36)</f>
        <v> </v>
      </c>
      <c r="H38" s="59" t="str">
        <f>IF($H$76=0," ",Jun!$B$36)</f>
        <v> </v>
      </c>
      <c r="I38" s="59" t="str">
        <f>IF($I$76=0," ",Jul!$B$36)</f>
        <v> </v>
      </c>
      <c r="J38" s="59" t="str">
        <f>IF($J$76=0," ",Aug!$B$36)</f>
        <v> </v>
      </c>
      <c r="K38" s="59" t="str">
        <f>IF($K$76=0," ",Sep!$B$36)</f>
        <v> </v>
      </c>
      <c r="L38" s="59" t="str">
        <f>IF($L$76=0," ",Oct!$B$36)</f>
        <v> </v>
      </c>
      <c r="M38" s="59" t="str">
        <f>IF($M$76=0," ",Nov!$B$36)</f>
        <v> </v>
      </c>
      <c r="N38" s="59" t="str">
        <f>IF($N$76=0," ",Dec!$B$36)</f>
        <v> </v>
      </c>
      <c r="O38" s="60">
        <f t="shared" si="3"/>
        <v>0</v>
      </c>
      <c r="P38" s="61" t="e">
        <f>O38/$A$77</f>
        <v>#DIV/0!</v>
      </c>
    </row>
    <row r="39" spans="1:16" ht="10.5" customHeight="1">
      <c r="A39" s="301"/>
      <c r="B39" s="104" t="s">
        <v>1</v>
      </c>
      <c r="C39" s="105" t="str">
        <f>IF($C$76=0," ",Jan!$B$37)</f>
        <v> </v>
      </c>
      <c r="D39" s="105" t="str">
        <f>IF($D$76=0," ",Feb!$B$37)</f>
        <v> </v>
      </c>
      <c r="E39" s="105" t="str">
        <f>IF($E$76=0," ",Mar!$B$37)</f>
        <v> </v>
      </c>
      <c r="F39" s="105" t="str">
        <f>IF($F$76=0," ",Apr!$B$37)</f>
        <v> </v>
      </c>
      <c r="G39" s="105" t="str">
        <f>IF($G$76=0," ",May!$B$37)</f>
        <v> </v>
      </c>
      <c r="H39" s="105" t="str">
        <f>IF($H$76=0," ",Jun!$B$37)</f>
        <v> </v>
      </c>
      <c r="I39" s="105" t="str">
        <f>IF($I$76=0," ",Jul!$B$37)</f>
        <v> </v>
      </c>
      <c r="J39" s="105" t="str">
        <f>IF($J$76=0," ",Aug!$B$37)</f>
        <v> </v>
      </c>
      <c r="K39" s="105" t="str">
        <f>IF($K$76=0," ",Sep!$B$37)</f>
        <v> </v>
      </c>
      <c r="L39" s="105" t="str">
        <f>IF($L$76=0," ",Oct!$B$37)</f>
        <v> </v>
      </c>
      <c r="M39" s="105" t="str">
        <f>IF($M$76=0," ",Nov!$B$37)</f>
        <v> </v>
      </c>
      <c r="N39" s="105" t="str">
        <f>IF($N$76=0," ",Dec!$B$37)</f>
        <v> </v>
      </c>
      <c r="O39" s="107">
        <f t="shared" si="3"/>
        <v>0</v>
      </c>
      <c r="P39" s="108" t="e">
        <f>O39/$A$77</f>
        <v>#DIV/0!</v>
      </c>
    </row>
    <row r="40" spans="1:16" ht="10.5" customHeight="1">
      <c r="A40" s="299" t="str">
        <f>'Start Here'!O41</f>
        <v>groceries</v>
      </c>
      <c r="B40" s="54" t="s">
        <v>32</v>
      </c>
      <c r="C40" s="55" t="str">
        <f>IF($C$76=0," ",Jan!$C$35)</f>
        <v> </v>
      </c>
      <c r="D40" s="55" t="str">
        <f>IF($D$76=0," ",Feb!$C$35)</f>
        <v> </v>
      </c>
      <c r="E40" s="55" t="str">
        <f>IF($E$76=0," ",Mar!$C$35)</f>
        <v> </v>
      </c>
      <c r="F40" s="55" t="str">
        <f>IF($F$76=0," ",Apr!$C$35)</f>
        <v> </v>
      </c>
      <c r="G40" s="55" t="str">
        <f>IF($G$76=0," ",May!$C$35)</f>
        <v> </v>
      </c>
      <c r="H40" s="55" t="str">
        <f>IF($H$76=0," ",Jun!$C$35)</f>
        <v> </v>
      </c>
      <c r="I40" s="55" t="str">
        <f>IF($I$76=0," ",Jul!$C$35)</f>
        <v> </v>
      </c>
      <c r="J40" s="55" t="str">
        <f>IF($J$76=0," ",Aug!$C$35)</f>
        <v> </v>
      </c>
      <c r="K40" s="55" t="str">
        <f>IF($K$76=0," ",Sep!$C$35)</f>
        <v> </v>
      </c>
      <c r="L40" s="55" t="str">
        <f>IF($L$76=0," ",Oct!$C$35)</f>
        <v> </v>
      </c>
      <c r="M40" s="55" t="str">
        <f>IF($M$76=0," ",Nov!$C$35)</f>
        <v> </v>
      </c>
      <c r="N40" s="55" t="str">
        <f>IF($N$76=0," ",Dec!$C$35)</f>
        <v> </v>
      </c>
      <c r="O40" s="56">
        <f t="shared" si="3"/>
        <v>0</v>
      </c>
      <c r="P40" s="57" t="e">
        <f aca="true" t="shared" si="4" ref="P40:P66">O40/$A$77</f>
        <v>#DIV/0!</v>
      </c>
    </row>
    <row r="41" spans="1:16" ht="10.5" customHeight="1">
      <c r="A41" s="300"/>
      <c r="B41" s="58" t="s">
        <v>2</v>
      </c>
      <c r="C41" s="59" t="str">
        <f>IF($C$76=0," ",Jan!$C$36)</f>
        <v> </v>
      </c>
      <c r="D41" s="59" t="str">
        <f>IF($D$76=0," ",Feb!$C$36)</f>
        <v> </v>
      </c>
      <c r="E41" s="59" t="str">
        <f>IF($E$76=0," ",Mar!$C$36)</f>
        <v> </v>
      </c>
      <c r="F41" s="59" t="str">
        <f>IF($F$76=0," ",Apr!$C$36)</f>
        <v> </v>
      </c>
      <c r="G41" s="59" t="str">
        <f>IF($G$76=0," ",May!$C$36)</f>
        <v> </v>
      </c>
      <c r="H41" s="59" t="str">
        <f>IF($H$76=0," ",Jun!$C$36)</f>
        <v> </v>
      </c>
      <c r="I41" s="59" t="str">
        <f>IF($I$76=0," ",Jul!$C$36)</f>
        <v> </v>
      </c>
      <c r="J41" s="59" t="str">
        <f>IF($J$76=0," ",Aug!$C$36)</f>
        <v> </v>
      </c>
      <c r="K41" s="59" t="str">
        <f>IF($K$76=0," ",Sep!$C$36)</f>
        <v> </v>
      </c>
      <c r="L41" s="59" t="str">
        <f>IF($L$76=0," ",Oct!$C$36)</f>
        <v> </v>
      </c>
      <c r="M41" s="59" t="str">
        <f>IF($M$76=0," ",Nov!$C$36)</f>
        <v> </v>
      </c>
      <c r="N41" s="59" t="str">
        <f>IF($N$76=0," ",Dec!$C$36)</f>
        <v> </v>
      </c>
      <c r="O41" s="60">
        <f t="shared" si="3"/>
        <v>0</v>
      </c>
      <c r="P41" s="61" t="e">
        <f t="shared" si="4"/>
        <v>#DIV/0!</v>
      </c>
    </row>
    <row r="42" spans="1:16" ht="10.5" customHeight="1">
      <c r="A42" s="301"/>
      <c r="B42" s="104" t="s">
        <v>1</v>
      </c>
      <c r="C42" s="105" t="str">
        <f>IF($C$76=0," ",Jan!$C$37)</f>
        <v> </v>
      </c>
      <c r="D42" s="105" t="str">
        <f>IF($D$76=0," ",Feb!$C$37)</f>
        <v> </v>
      </c>
      <c r="E42" s="105" t="str">
        <f>IF($E$76=0," ",Mar!$C$37)</f>
        <v> </v>
      </c>
      <c r="F42" s="105" t="str">
        <f>IF($F$76=0," ",Apr!$C$37)</f>
        <v> </v>
      </c>
      <c r="G42" s="105" t="str">
        <f>IF($G$76=0," ",May!$C$37)</f>
        <v> </v>
      </c>
      <c r="H42" s="105" t="str">
        <f>IF($H$76=0," ",Jun!$C$37)</f>
        <v> </v>
      </c>
      <c r="I42" s="105" t="str">
        <f>IF($I$76=0," ",Jul!$C$37)</f>
        <v> </v>
      </c>
      <c r="J42" s="105" t="str">
        <f>IF($J$76=0," ",Aug!$C$37)</f>
        <v> </v>
      </c>
      <c r="K42" s="105" t="str">
        <f>IF($K$76=0," ",Sep!$C$37)</f>
        <v> </v>
      </c>
      <c r="L42" s="105" t="str">
        <f>IF($L$76=0," ",Oct!$C$37)</f>
        <v> </v>
      </c>
      <c r="M42" s="105" t="str">
        <f>IF($M$76=0," ",Nov!$C$37)</f>
        <v> </v>
      </c>
      <c r="N42" s="105" t="str">
        <f>IF($N$76=0," ",Dec!$C$37)</f>
        <v> </v>
      </c>
      <c r="O42" s="107">
        <f t="shared" si="3"/>
        <v>0</v>
      </c>
      <c r="P42" s="108" t="e">
        <f t="shared" si="4"/>
        <v>#DIV/0!</v>
      </c>
    </row>
    <row r="43" spans="1:16" ht="10.5" customHeight="1">
      <c r="A43" s="299" t="str">
        <f>'Start Here'!O42</f>
        <v>dining out</v>
      </c>
      <c r="B43" s="54" t="s">
        <v>32</v>
      </c>
      <c r="C43" s="55" t="str">
        <f>IF($C$76=0," ",Jan!$D$35)</f>
        <v> </v>
      </c>
      <c r="D43" s="55" t="str">
        <f>IF($D$76=0," ",Feb!$D$35)</f>
        <v> </v>
      </c>
      <c r="E43" s="55" t="str">
        <f>IF($E$76=0," ",Mar!$D$35)</f>
        <v> </v>
      </c>
      <c r="F43" s="55" t="str">
        <f>IF($F$76=0," ",Apr!$D$35)</f>
        <v> </v>
      </c>
      <c r="G43" s="55" t="str">
        <f>IF($G$76=0," ",May!$D$35)</f>
        <v> </v>
      </c>
      <c r="H43" s="55" t="str">
        <f>IF($H$76=0," ",Jun!$D$35)</f>
        <v> </v>
      </c>
      <c r="I43" s="55" t="str">
        <f>IF($I$76=0," ",Jul!$D$35)</f>
        <v> </v>
      </c>
      <c r="J43" s="55" t="str">
        <f>IF($J$76=0," ",Aug!$D$35)</f>
        <v> </v>
      </c>
      <c r="K43" s="55" t="str">
        <f>IF($K$76=0," ",Sep!$D$35)</f>
        <v> </v>
      </c>
      <c r="L43" s="55" t="str">
        <f>IF($L$76=0," ",Oct!$D$35)</f>
        <v> </v>
      </c>
      <c r="M43" s="55" t="str">
        <f>IF($M$76=0," ",Nov!$D$35)</f>
        <v> </v>
      </c>
      <c r="N43" s="55" t="str">
        <f>IF($N$76=0," ",Dec!$D$35)</f>
        <v> </v>
      </c>
      <c r="O43" s="56">
        <f t="shared" si="3"/>
        <v>0</v>
      </c>
      <c r="P43" s="57" t="e">
        <f t="shared" si="4"/>
        <v>#DIV/0!</v>
      </c>
    </row>
    <row r="44" spans="1:16" ht="10.5" customHeight="1">
      <c r="A44" s="300"/>
      <c r="B44" s="58" t="s">
        <v>2</v>
      </c>
      <c r="C44" s="59" t="str">
        <f>IF($C$76=0," ",Jan!$D$36)</f>
        <v> </v>
      </c>
      <c r="D44" s="59" t="str">
        <f>IF($D$76=0," ",Feb!$D$36)</f>
        <v> </v>
      </c>
      <c r="E44" s="59" t="str">
        <f>IF($E$76=0," ",Mar!$D$36)</f>
        <v> </v>
      </c>
      <c r="F44" s="59" t="str">
        <f>IF($F$76=0," ",Apr!$D$36)</f>
        <v> </v>
      </c>
      <c r="G44" s="59" t="str">
        <f>IF($G$76=0," ",May!$D$36)</f>
        <v> </v>
      </c>
      <c r="H44" s="59" t="str">
        <f>IF($H$76=0," ",Jun!$D$36)</f>
        <v> </v>
      </c>
      <c r="I44" s="59" t="str">
        <f>IF($I$76=0," ",Jul!$D$36)</f>
        <v> </v>
      </c>
      <c r="J44" s="59" t="str">
        <f>IF($J$76=0," ",Aug!$D$36)</f>
        <v> </v>
      </c>
      <c r="K44" s="59" t="str">
        <f>IF($K$76=0," ",Sep!$D$36)</f>
        <v> </v>
      </c>
      <c r="L44" s="59" t="str">
        <f>IF($L$76=0," ",Oct!$D$36)</f>
        <v> </v>
      </c>
      <c r="M44" s="59" t="str">
        <f>IF($M$76=0," ",Nov!$D$36)</f>
        <v> </v>
      </c>
      <c r="N44" s="59" t="str">
        <f>IF($N$76=0," ",Dec!$D$36)</f>
        <v> </v>
      </c>
      <c r="O44" s="60">
        <f t="shared" si="3"/>
        <v>0</v>
      </c>
      <c r="P44" s="61" t="e">
        <f t="shared" si="4"/>
        <v>#DIV/0!</v>
      </c>
    </row>
    <row r="45" spans="1:16" ht="10.5" customHeight="1">
      <c r="A45" s="301"/>
      <c r="B45" s="104" t="s">
        <v>1</v>
      </c>
      <c r="C45" s="106" t="str">
        <f>IF($C$76=0," ",Jan!$D$37)</f>
        <v> </v>
      </c>
      <c r="D45" s="106" t="str">
        <f>IF($D$76=0," ",Feb!$D$37)</f>
        <v> </v>
      </c>
      <c r="E45" s="106" t="str">
        <f>IF($E$76=0," ",Mar!$D$37)</f>
        <v> </v>
      </c>
      <c r="F45" s="106" t="str">
        <f>IF($F$76=0," ",Apr!$D$37)</f>
        <v> </v>
      </c>
      <c r="G45" s="106" t="str">
        <f>IF($G$76=0," ",May!$D$37)</f>
        <v> </v>
      </c>
      <c r="H45" s="106" t="str">
        <f>IF($H$76=0," ",Jun!$D$37)</f>
        <v> </v>
      </c>
      <c r="I45" s="106" t="str">
        <f>IF($I$76=0," ",Jul!$D$37)</f>
        <v> </v>
      </c>
      <c r="J45" s="106" t="str">
        <f>IF($J$76=0," ",Aug!$D$37)</f>
        <v> </v>
      </c>
      <c r="K45" s="106" t="str">
        <f>IF($K$76=0," ",Sep!$D$37)</f>
        <v> </v>
      </c>
      <c r="L45" s="106" t="str">
        <f>IF($L$76=0," ",Oct!$D$37)</f>
        <v> </v>
      </c>
      <c r="M45" s="106" t="str">
        <f>IF($M$76=0," ",Nov!$D$37)</f>
        <v> </v>
      </c>
      <c r="N45" s="106" t="str">
        <f>IF($N$76=0," ",Dec!$D$37)</f>
        <v> </v>
      </c>
      <c r="O45" s="107">
        <f t="shared" si="3"/>
        <v>0</v>
      </c>
      <c r="P45" s="108" t="e">
        <f t="shared" si="4"/>
        <v>#DIV/0!</v>
      </c>
    </row>
    <row r="46" spans="1:16" ht="10.5" customHeight="1">
      <c r="A46" s="299" t="str">
        <f>'Start Here'!O43</f>
        <v>car gas</v>
      </c>
      <c r="B46" s="54" t="s">
        <v>32</v>
      </c>
      <c r="C46" s="55" t="str">
        <f>IF($C$76=0," ",Jan!$E$35)</f>
        <v> </v>
      </c>
      <c r="D46" s="55" t="str">
        <f>IF($D$76=0," ",Feb!$E$35)</f>
        <v> </v>
      </c>
      <c r="E46" s="55" t="str">
        <f>IF($E$76=0," ",Mar!$E$35)</f>
        <v> </v>
      </c>
      <c r="F46" s="55" t="str">
        <f>IF($F$76=0," ",Apr!$E$35)</f>
        <v> </v>
      </c>
      <c r="G46" s="55" t="str">
        <f>IF($G$76=0," ",May!$E$35)</f>
        <v> </v>
      </c>
      <c r="H46" s="55" t="str">
        <f>IF($H$76=0," ",Jun!$E$35)</f>
        <v> </v>
      </c>
      <c r="I46" s="55" t="str">
        <f>IF($I$76=0," ",Jul!$E$35)</f>
        <v> </v>
      </c>
      <c r="J46" s="55" t="str">
        <f>IF($J$76=0," ",Aug!$E$35)</f>
        <v> </v>
      </c>
      <c r="K46" s="55" t="str">
        <f>IF($K$76=0," ",Sep!$E$35)</f>
        <v> </v>
      </c>
      <c r="L46" s="55" t="str">
        <f>IF($L$76=0," ",Oct!$E$35)</f>
        <v> </v>
      </c>
      <c r="M46" s="55" t="str">
        <f>IF($M$76=0," ",Nov!$E$35)</f>
        <v> </v>
      </c>
      <c r="N46" s="55" t="str">
        <f>IF($N$76=0," ",Dec!$E$35)</f>
        <v> </v>
      </c>
      <c r="O46" s="56">
        <f t="shared" si="3"/>
        <v>0</v>
      </c>
      <c r="P46" s="57" t="e">
        <f t="shared" si="4"/>
        <v>#DIV/0!</v>
      </c>
    </row>
    <row r="47" spans="1:16" ht="10.5" customHeight="1">
      <c r="A47" s="300"/>
      <c r="B47" s="58" t="s">
        <v>2</v>
      </c>
      <c r="C47" s="59" t="str">
        <f>IF($C$76=0," ",Jan!$E$36)</f>
        <v> </v>
      </c>
      <c r="D47" s="59" t="str">
        <f>IF($D$76=0," ",Feb!$E$36)</f>
        <v> </v>
      </c>
      <c r="E47" s="59" t="str">
        <f>IF($E$76=0," ",Mar!$E$36)</f>
        <v> </v>
      </c>
      <c r="F47" s="59" t="str">
        <f>IF($F$76=0," ",Apr!$E$36)</f>
        <v> </v>
      </c>
      <c r="G47" s="59" t="str">
        <f>IF($G$76=0," ",May!$E$36)</f>
        <v> </v>
      </c>
      <c r="H47" s="59" t="str">
        <f>IF($H$76=0," ",Jun!$E$36)</f>
        <v> </v>
      </c>
      <c r="I47" s="59" t="str">
        <f>IF($I$76=0," ",Jul!$E$36)</f>
        <v> </v>
      </c>
      <c r="J47" s="59" t="str">
        <f>IF($J$76=0," ",Aug!$E$36)</f>
        <v> </v>
      </c>
      <c r="K47" s="59" t="str">
        <f>IF($K$76=0," ",Sep!$E$36)</f>
        <v> </v>
      </c>
      <c r="L47" s="59" t="str">
        <f>IF($L$76=0," ",Oct!$E$36)</f>
        <v> </v>
      </c>
      <c r="M47" s="59" t="str">
        <f>IF($M$76=0," ",Nov!$E$36)</f>
        <v> </v>
      </c>
      <c r="N47" s="59" t="str">
        <f>IF($N$76=0," ",Dec!$E$36)</f>
        <v> </v>
      </c>
      <c r="O47" s="60">
        <f t="shared" si="3"/>
        <v>0</v>
      </c>
      <c r="P47" s="61" t="e">
        <f t="shared" si="4"/>
        <v>#DIV/0!</v>
      </c>
    </row>
    <row r="48" spans="1:16" ht="10.5" customHeight="1">
      <c r="A48" s="301"/>
      <c r="B48" s="104" t="s">
        <v>1</v>
      </c>
      <c r="C48" s="105" t="str">
        <f>IF($C$76=0," ",Jan!$E$37)</f>
        <v> </v>
      </c>
      <c r="D48" s="105" t="str">
        <f>IF($D$76=0," ",Feb!$E$37)</f>
        <v> </v>
      </c>
      <c r="E48" s="105" t="str">
        <f>IF($E$76=0," ",Mar!$E$37)</f>
        <v> </v>
      </c>
      <c r="F48" s="105" t="str">
        <f>IF($F$76=0," ",Apr!$E$37)</f>
        <v> </v>
      </c>
      <c r="G48" s="105" t="str">
        <f>IF($G$76=0," ",May!$E$37)</f>
        <v> </v>
      </c>
      <c r="H48" s="105" t="str">
        <f>IF($H$76=0," ",Jun!$E$37)</f>
        <v> </v>
      </c>
      <c r="I48" s="105" t="str">
        <f>IF($I$76=0," ",Jul!$E$37)</f>
        <v> </v>
      </c>
      <c r="J48" s="105" t="str">
        <f>IF($J$76=0," ",Aug!$E$37)</f>
        <v> </v>
      </c>
      <c r="K48" s="105" t="str">
        <f>IF($K$76=0," ",Sep!$E$37)</f>
        <v> </v>
      </c>
      <c r="L48" s="105" t="str">
        <f>IF($L$76=0," ",Oct!$E$37)</f>
        <v> </v>
      </c>
      <c r="M48" s="105" t="str">
        <f>IF($M$76=0," ",Nov!$E$37)</f>
        <v> </v>
      </c>
      <c r="N48" s="105" t="str">
        <f>IF($N$76=0," ",Dec!$E$37)</f>
        <v> </v>
      </c>
      <c r="O48" s="107">
        <f t="shared" si="3"/>
        <v>0</v>
      </c>
      <c r="P48" s="108" t="e">
        <f t="shared" si="4"/>
        <v>#DIV/0!</v>
      </c>
    </row>
    <row r="49" spans="1:16" ht="10.5" customHeight="1">
      <c r="A49" s="299" t="str">
        <f>'Start Here'!O44</f>
        <v>haircuts</v>
      </c>
      <c r="B49" s="54" t="s">
        <v>32</v>
      </c>
      <c r="C49" s="55" t="str">
        <f>IF($C$76=0," ",Jan!$F$35)</f>
        <v> </v>
      </c>
      <c r="D49" s="55" t="str">
        <f>IF($D$76=0," ",Feb!$F$35)</f>
        <v> </v>
      </c>
      <c r="E49" s="55" t="str">
        <f>IF($E$76=0," ",Mar!$F$35)</f>
        <v> </v>
      </c>
      <c r="F49" s="55" t="str">
        <f>IF($F$76=0," ",Apr!$F$35)</f>
        <v> </v>
      </c>
      <c r="G49" s="55" t="str">
        <f>IF($G$76=0," ",May!$F$35)</f>
        <v> </v>
      </c>
      <c r="H49" s="55" t="str">
        <f>IF($H$76=0," ",Jun!$F$35)</f>
        <v> </v>
      </c>
      <c r="I49" s="55" t="str">
        <f>IF($I$76=0," ",Jul!$F$35)</f>
        <v> </v>
      </c>
      <c r="J49" s="55" t="str">
        <f>IF($J$76=0," ",Aug!$F$35)</f>
        <v> </v>
      </c>
      <c r="K49" s="55" t="str">
        <f>IF($K$76=0," ",Sep!$F$35)</f>
        <v> </v>
      </c>
      <c r="L49" s="55" t="str">
        <f>IF($L$76=0," ",Oct!$F$35)</f>
        <v> </v>
      </c>
      <c r="M49" s="55" t="str">
        <f>IF($M$76=0," ",Nov!$F$35)</f>
        <v> </v>
      </c>
      <c r="N49" s="55" t="str">
        <f>IF($N$76=0," ",Dec!$F$35)</f>
        <v> </v>
      </c>
      <c r="O49" s="56">
        <f t="shared" si="3"/>
        <v>0</v>
      </c>
      <c r="P49" s="57" t="e">
        <f t="shared" si="4"/>
        <v>#DIV/0!</v>
      </c>
    </row>
    <row r="50" spans="1:16" ht="10.5" customHeight="1">
      <c r="A50" s="300"/>
      <c r="B50" s="58" t="s">
        <v>2</v>
      </c>
      <c r="C50" s="59" t="str">
        <f>IF($C$76=0," ",Jan!$F$36)</f>
        <v> </v>
      </c>
      <c r="D50" s="59" t="str">
        <f>IF($D$76=0," ",Feb!$F$36)</f>
        <v> </v>
      </c>
      <c r="E50" s="59" t="str">
        <f>IF($E$76=0," ",Mar!$F$36)</f>
        <v> </v>
      </c>
      <c r="F50" s="59" t="str">
        <f>IF($F$76=0," ",Apr!$F$36)</f>
        <v> </v>
      </c>
      <c r="G50" s="59" t="str">
        <f>IF($G$76=0," ",May!$F$36)</f>
        <v> </v>
      </c>
      <c r="H50" s="59" t="str">
        <f>IF($H$76=0," ",Jun!$F$36)</f>
        <v> </v>
      </c>
      <c r="I50" s="59" t="str">
        <f>IF($I$76=0," ",Jul!$F$36)</f>
        <v> </v>
      </c>
      <c r="J50" s="59" t="str">
        <f>IF($J$76=0," ",Aug!$F$36)</f>
        <v> </v>
      </c>
      <c r="K50" s="59" t="str">
        <f>IF($K$76=0," ",Sep!$F$36)</f>
        <v> </v>
      </c>
      <c r="L50" s="59" t="str">
        <f>IF($L$76=0," ",Oct!$F$36)</f>
        <v> </v>
      </c>
      <c r="M50" s="59" t="str">
        <f>IF($M$76=0," ",Nov!$F$36)</f>
        <v> </v>
      </c>
      <c r="N50" s="59" t="str">
        <f>IF($N$76=0," ",Dec!$F$36)</f>
        <v> </v>
      </c>
      <c r="O50" s="60">
        <f t="shared" si="3"/>
        <v>0</v>
      </c>
      <c r="P50" s="61" t="e">
        <f t="shared" si="4"/>
        <v>#DIV/0!</v>
      </c>
    </row>
    <row r="51" spans="1:16" ht="10.5" customHeight="1">
      <c r="A51" s="301"/>
      <c r="B51" s="104" t="s">
        <v>1</v>
      </c>
      <c r="C51" s="105" t="str">
        <f>IF($C$76=0," ",Jan!$F$37)</f>
        <v> </v>
      </c>
      <c r="D51" s="105" t="str">
        <f>IF($D$76=0," ",Feb!$F$37)</f>
        <v> </v>
      </c>
      <c r="E51" s="105" t="str">
        <f>IF($E$76=0," ",Mar!$F$37)</f>
        <v> </v>
      </c>
      <c r="F51" s="105" t="str">
        <f>IF($F$76=0," ",Apr!$F$37)</f>
        <v> </v>
      </c>
      <c r="G51" s="105" t="str">
        <f>IF($G$76=0," ",May!$F$37)</f>
        <v> </v>
      </c>
      <c r="H51" s="105" t="str">
        <f>IF($H$76=0," ",Jun!$F$37)</f>
        <v> </v>
      </c>
      <c r="I51" s="105" t="str">
        <f>IF($I$76=0," ",Jul!$F$37)</f>
        <v> </v>
      </c>
      <c r="J51" s="105" t="str">
        <f>IF($J$76=0," ",Aug!$F$37)</f>
        <v> </v>
      </c>
      <c r="K51" s="105" t="str">
        <f>IF($K$76=0," ",Sep!$F$37)</f>
        <v> </v>
      </c>
      <c r="L51" s="105" t="str">
        <f>IF($L$76=0," ",Oct!$F$37)</f>
        <v> </v>
      </c>
      <c r="M51" s="105" t="str">
        <f>IF($M$76=0," ",Nov!$F$37)</f>
        <v> </v>
      </c>
      <c r="N51" s="105" t="str">
        <f>IF($N$76=0," ",Dec!$F$37)</f>
        <v> </v>
      </c>
      <c r="O51" s="107">
        <f t="shared" si="3"/>
        <v>0</v>
      </c>
      <c r="P51" s="108" t="e">
        <f t="shared" si="4"/>
        <v>#DIV/0!</v>
      </c>
    </row>
    <row r="52" spans="1:16" ht="10.5" customHeight="1">
      <c r="A52" s="299" t="str">
        <f>'Start Here'!O45</f>
        <v>misc.</v>
      </c>
      <c r="B52" s="54" t="s">
        <v>32</v>
      </c>
      <c r="C52" s="55" t="str">
        <f>IF($C$76=0," ",Jan!$G$35)</f>
        <v> </v>
      </c>
      <c r="D52" s="55" t="str">
        <f>IF($D$76=0," ",Feb!$G$35)</f>
        <v> </v>
      </c>
      <c r="E52" s="55" t="str">
        <f>IF($E$76=0," ",Mar!$G$35)</f>
        <v> </v>
      </c>
      <c r="F52" s="55" t="str">
        <f>IF($F$76=0," ",Apr!$G$35)</f>
        <v> </v>
      </c>
      <c r="G52" s="55" t="str">
        <f>IF($G$76=0," ",May!$G$35)</f>
        <v> </v>
      </c>
      <c r="H52" s="55" t="str">
        <f>IF($H$76=0," ",Jun!$G$35)</f>
        <v> </v>
      </c>
      <c r="I52" s="55" t="str">
        <f>IF($I$76=0," ",Jul!$G$35)</f>
        <v> </v>
      </c>
      <c r="J52" s="55" t="str">
        <f>IF($J$76=0," ",Aug!$G$35)</f>
        <v> </v>
      </c>
      <c r="K52" s="55" t="str">
        <f>IF($K$76=0," ",Sep!$G$35)</f>
        <v> </v>
      </c>
      <c r="L52" s="55" t="str">
        <f>IF($L$76=0," ",Oct!$G$35)</f>
        <v> </v>
      </c>
      <c r="M52" s="55" t="str">
        <f>IF($M$76=0," ",Nov!$G$35)</f>
        <v> </v>
      </c>
      <c r="N52" s="55" t="str">
        <f>IF($N$76=0," ",Dec!$G$35)</f>
        <v> </v>
      </c>
      <c r="O52" s="56">
        <f t="shared" si="3"/>
        <v>0</v>
      </c>
      <c r="P52" s="57" t="e">
        <f t="shared" si="4"/>
        <v>#DIV/0!</v>
      </c>
    </row>
    <row r="53" spans="1:16" ht="10.5" customHeight="1">
      <c r="A53" s="300"/>
      <c r="B53" s="58" t="s">
        <v>2</v>
      </c>
      <c r="C53" s="59" t="str">
        <f>IF($C$76=0," ",Jan!$G$36)</f>
        <v> </v>
      </c>
      <c r="D53" s="59" t="str">
        <f>IF($D$76=0," ",Feb!$G$36)</f>
        <v> </v>
      </c>
      <c r="E53" s="59" t="str">
        <f>IF($E$76=0," ",Mar!$G$36)</f>
        <v> </v>
      </c>
      <c r="F53" s="59" t="str">
        <f>IF($F$76=0," ",Apr!$G$36)</f>
        <v> </v>
      </c>
      <c r="G53" s="59" t="str">
        <f>IF($G$76=0," ",May!$G$36)</f>
        <v> </v>
      </c>
      <c r="H53" s="59" t="str">
        <f>IF($H$76=0," ",Jun!$G$36)</f>
        <v> </v>
      </c>
      <c r="I53" s="59" t="str">
        <f>IF($I$76=0," ",Jul!$G$36)</f>
        <v> </v>
      </c>
      <c r="J53" s="59" t="str">
        <f>IF($J$76=0," ",Aug!$G$36)</f>
        <v> </v>
      </c>
      <c r="K53" s="59" t="str">
        <f>IF($K$76=0," ",Sep!$G$36)</f>
        <v> </v>
      </c>
      <c r="L53" s="59" t="str">
        <f>IF($L$76=0," ",Oct!$G$36)</f>
        <v> </v>
      </c>
      <c r="M53" s="59" t="str">
        <f>IF($M$76=0," ",Nov!$G$36)</f>
        <v> </v>
      </c>
      <c r="N53" s="59" t="str">
        <f>IF($N$76=0," ",Dec!$G$36)</f>
        <v> </v>
      </c>
      <c r="O53" s="60">
        <f t="shared" si="3"/>
        <v>0</v>
      </c>
      <c r="P53" s="61" t="e">
        <f t="shared" si="4"/>
        <v>#DIV/0!</v>
      </c>
    </row>
    <row r="54" spans="1:16" ht="10.5" customHeight="1">
      <c r="A54" s="301"/>
      <c r="B54" s="104" t="s">
        <v>1</v>
      </c>
      <c r="C54" s="105" t="str">
        <f>IF($C$76=0," ",Jan!$G$37)</f>
        <v> </v>
      </c>
      <c r="D54" s="105" t="str">
        <f>IF($D$76=0," ",Feb!$G$37)</f>
        <v> </v>
      </c>
      <c r="E54" s="105" t="str">
        <f>IF($E$76=0," ",Mar!$G$37)</f>
        <v> </v>
      </c>
      <c r="F54" s="105" t="str">
        <f>IF($F$76=0," ",Apr!$G$37)</f>
        <v> </v>
      </c>
      <c r="G54" s="105" t="str">
        <f>IF($G$76=0," ",May!$G$37)</f>
        <v> </v>
      </c>
      <c r="H54" s="105" t="str">
        <f>IF($H$76=0," ",Jun!$G$37)</f>
        <v> </v>
      </c>
      <c r="I54" s="105" t="str">
        <f>IF($I$76=0," ",Jul!$G$37)</f>
        <v> </v>
      </c>
      <c r="J54" s="105" t="str">
        <f>IF($J$76=0," ",Aug!$G$37)</f>
        <v> </v>
      </c>
      <c r="K54" s="105" t="str">
        <f>IF($K$76=0," ",Sep!$G$37)</f>
        <v> </v>
      </c>
      <c r="L54" s="105" t="str">
        <f>IF($L$76=0," ",Oct!$G$37)</f>
        <v> </v>
      </c>
      <c r="M54" s="105" t="str">
        <f>IF($M$76=0," ",Nov!$G$37)</f>
        <v> </v>
      </c>
      <c r="N54" s="105" t="str">
        <f>IF($N$76=0," ",Dec!$G$37)</f>
        <v> </v>
      </c>
      <c r="O54" s="107">
        <f t="shared" si="3"/>
        <v>0</v>
      </c>
      <c r="P54" s="108" t="e">
        <f t="shared" si="4"/>
        <v>#DIV/0!</v>
      </c>
    </row>
    <row r="55" spans="1:16" ht="10.5" customHeight="1">
      <c r="A55" s="299">
        <f>'Start Here'!O46</f>
        <v>0</v>
      </c>
      <c r="B55" s="54" t="s">
        <v>32</v>
      </c>
      <c r="C55" s="55" t="str">
        <f>IF($C$76=0," ",Jan!$H$35)</f>
        <v> </v>
      </c>
      <c r="D55" s="55" t="str">
        <f>IF($D$76=0," ",Feb!$H$35)</f>
        <v> </v>
      </c>
      <c r="E55" s="55" t="str">
        <f>IF($E$76=0," ",Mar!$H$35)</f>
        <v> </v>
      </c>
      <c r="F55" s="55" t="str">
        <f>IF($F$76=0," ",Apr!$H$35)</f>
        <v> </v>
      </c>
      <c r="G55" s="55" t="str">
        <f>IF($G$76=0," ",May!$H$35)</f>
        <v> </v>
      </c>
      <c r="H55" s="55" t="str">
        <f>IF($H$76=0," ",Jun!$H$35)</f>
        <v> </v>
      </c>
      <c r="I55" s="55" t="str">
        <f>IF($I$76=0," ",Jul!$H$35)</f>
        <v> </v>
      </c>
      <c r="J55" s="55" t="str">
        <f>IF($J$76=0," ",Aug!$H$35)</f>
        <v> </v>
      </c>
      <c r="K55" s="55" t="str">
        <f>IF($K$76=0," ",Sep!$H$35)</f>
        <v> </v>
      </c>
      <c r="L55" s="55" t="str">
        <f>IF($L$76=0," ",Oct!$H$35)</f>
        <v> </v>
      </c>
      <c r="M55" s="55" t="str">
        <f>IF($M$76=0," ",Nov!$H$35)</f>
        <v> </v>
      </c>
      <c r="N55" s="55" t="str">
        <f>IF($N$76=0," ",Dec!$H$35)</f>
        <v> </v>
      </c>
      <c r="O55" s="56">
        <f t="shared" si="3"/>
        <v>0</v>
      </c>
      <c r="P55" s="57" t="e">
        <f t="shared" si="4"/>
        <v>#DIV/0!</v>
      </c>
    </row>
    <row r="56" spans="1:16" ht="10.5" customHeight="1">
      <c r="A56" s="300"/>
      <c r="B56" s="58" t="s">
        <v>2</v>
      </c>
      <c r="C56" s="59" t="str">
        <f>IF($C$76=0," ",Jan!$H$36)</f>
        <v> </v>
      </c>
      <c r="D56" s="59" t="str">
        <f>IF($D$76=0," ",Feb!$H$36)</f>
        <v> </v>
      </c>
      <c r="E56" s="59" t="str">
        <f>IF($E$76=0," ",Mar!$H$36)</f>
        <v> </v>
      </c>
      <c r="F56" s="59" t="str">
        <f>IF($F$76=0," ",Apr!$H$36)</f>
        <v> </v>
      </c>
      <c r="G56" s="59" t="str">
        <f>IF($G$76=0," ",May!$H$36)</f>
        <v> </v>
      </c>
      <c r="H56" s="59" t="str">
        <f>IF($H$76=0," ",Jun!$H$36)</f>
        <v> </v>
      </c>
      <c r="I56" s="59" t="str">
        <f>IF($I$76=0," ",Jul!$H$36)</f>
        <v> </v>
      </c>
      <c r="J56" s="59" t="str">
        <f>IF($J$76=0," ",Aug!$H$36)</f>
        <v> </v>
      </c>
      <c r="K56" s="59" t="str">
        <f>IF($K$76=0," ",Sep!$H$36)</f>
        <v> </v>
      </c>
      <c r="L56" s="59" t="str">
        <f>IF($L$76=0," ",Oct!$H$36)</f>
        <v> </v>
      </c>
      <c r="M56" s="59" t="str">
        <f>IF($M$76=0," ",Nov!$H$36)</f>
        <v> </v>
      </c>
      <c r="N56" s="59" t="str">
        <f>IF($N$76=0," ",Dec!$H$36)</f>
        <v> </v>
      </c>
      <c r="O56" s="60">
        <f t="shared" si="3"/>
        <v>0</v>
      </c>
      <c r="P56" s="61" t="e">
        <f t="shared" si="4"/>
        <v>#DIV/0!</v>
      </c>
    </row>
    <row r="57" spans="1:16" ht="10.5" customHeight="1">
      <c r="A57" s="301"/>
      <c r="B57" s="104" t="s">
        <v>1</v>
      </c>
      <c r="C57" s="105" t="str">
        <f>IF($C$76=0," ",Jan!$H$37)</f>
        <v> </v>
      </c>
      <c r="D57" s="105" t="str">
        <f>IF($D$76=0," ",Feb!$H$37)</f>
        <v> </v>
      </c>
      <c r="E57" s="105" t="str">
        <f>IF($E$76=0," ",Mar!$H$37)</f>
        <v> </v>
      </c>
      <c r="F57" s="105" t="str">
        <f>IF($F$76=0," ",Apr!$H$37)</f>
        <v> </v>
      </c>
      <c r="G57" s="105" t="str">
        <f>IF($G$76=0," ",May!$H$37)</f>
        <v> </v>
      </c>
      <c r="H57" s="105" t="str">
        <f>IF($H$76=0," ",Jun!$H$37)</f>
        <v> </v>
      </c>
      <c r="I57" s="105" t="str">
        <f>IF($I$76=0," ",Jul!$H$37)</f>
        <v> </v>
      </c>
      <c r="J57" s="105" t="str">
        <f>IF($J$76=0," ",Aug!$H$37)</f>
        <v> </v>
      </c>
      <c r="K57" s="105" t="str">
        <f>IF($K$76=0," ",Sep!$H$37)</f>
        <v> </v>
      </c>
      <c r="L57" s="105" t="str">
        <f>IF($L$76=0," ",Oct!$H$37)</f>
        <v> </v>
      </c>
      <c r="M57" s="105" t="str">
        <f>IF($M$76=0," ",Nov!$H$37)</f>
        <v> </v>
      </c>
      <c r="N57" s="105" t="str">
        <f>IF($N$76=0," ",Dec!$H$37)</f>
        <v> </v>
      </c>
      <c r="O57" s="107">
        <f t="shared" si="3"/>
        <v>0</v>
      </c>
      <c r="P57" s="108" t="e">
        <f t="shared" si="4"/>
        <v>#DIV/0!</v>
      </c>
    </row>
    <row r="58" spans="1:16" ht="10.5" customHeight="1">
      <c r="A58" s="299">
        <f>'Start Here'!O47</f>
        <v>0</v>
      </c>
      <c r="B58" s="54" t="s">
        <v>32</v>
      </c>
      <c r="C58" s="55" t="str">
        <f>IF($C$76=0," ",Jan!$I$35)</f>
        <v> </v>
      </c>
      <c r="D58" s="55" t="str">
        <f>IF($D$76=0," ",Feb!$I$35)</f>
        <v> </v>
      </c>
      <c r="E58" s="55" t="str">
        <f>IF($E$76=0," ",Mar!$I$35)</f>
        <v> </v>
      </c>
      <c r="F58" s="55" t="str">
        <f>IF($F$76=0," ",Apr!$I$35)</f>
        <v> </v>
      </c>
      <c r="G58" s="55" t="str">
        <f>IF($G$76=0," ",May!$I$35)</f>
        <v> </v>
      </c>
      <c r="H58" s="55" t="str">
        <f>IF($H$76=0," ",Jun!$I$35)</f>
        <v> </v>
      </c>
      <c r="I58" s="55" t="str">
        <f>IF($I$76=0," ",Jul!$I$35)</f>
        <v> </v>
      </c>
      <c r="J58" s="55" t="str">
        <f>IF($J$76=0," ",Aug!$I$35)</f>
        <v> </v>
      </c>
      <c r="K58" s="55" t="str">
        <f>IF($K$76=0," ",Sep!$I$35)</f>
        <v> </v>
      </c>
      <c r="L58" s="55" t="str">
        <f>IF($L$76=0," ",Oct!$I$35)</f>
        <v> </v>
      </c>
      <c r="M58" s="55" t="str">
        <f>IF($M$76=0," ",Nov!$I$35)</f>
        <v> </v>
      </c>
      <c r="N58" s="55" t="str">
        <f>IF($N$76=0," ",Dec!$I$35)</f>
        <v> </v>
      </c>
      <c r="O58" s="56">
        <f t="shared" si="3"/>
        <v>0</v>
      </c>
      <c r="P58" s="57" t="e">
        <f t="shared" si="4"/>
        <v>#DIV/0!</v>
      </c>
    </row>
    <row r="59" spans="1:16" ht="10.5" customHeight="1">
      <c r="A59" s="300"/>
      <c r="B59" s="58" t="s">
        <v>2</v>
      </c>
      <c r="C59" s="59" t="str">
        <f>IF($C$76=0," ",Jan!$I$36)</f>
        <v> </v>
      </c>
      <c r="D59" s="59" t="str">
        <f>IF($D$76=0," ",Feb!$I$36)</f>
        <v> </v>
      </c>
      <c r="E59" s="59" t="str">
        <f>IF($E$76=0," ",Mar!$I$36)</f>
        <v> </v>
      </c>
      <c r="F59" s="59" t="str">
        <f>IF($F$76=0," ",Apr!$I$36)</f>
        <v> </v>
      </c>
      <c r="G59" s="59" t="str">
        <f>IF($G$76=0," ",May!$I$36)</f>
        <v> </v>
      </c>
      <c r="H59" s="59" t="str">
        <f>IF($H$76=0," ",Jun!$I$36)</f>
        <v> </v>
      </c>
      <c r="I59" s="59" t="str">
        <f>IF($I$76=0," ",Jul!$I$36)</f>
        <v> </v>
      </c>
      <c r="J59" s="59" t="str">
        <f>IF($J$76=0," ",Aug!$I$36)</f>
        <v> </v>
      </c>
      <c r="K59" s="59" t="str">
        <f>IF($K$76=0," ",Sep!$I$36)</f>
        <v> </v>
      </c>
      <c r="L59" s="59" t="str">
        <f>IF($L$76=0," ",Oct!$I$36)</f>
        <v> </v>
      </c>
      <c r="M59" s="59" t="str">
        <f>IF($M$76=0," ",Nov!$I$36)</f>
        <v> </v>
      </c>
      <c r="N59" s="59" t="str">
        <f>IF($N$76=0," ",Dec!$I$36)</f>
        <v> </v>
      </c>
      <c r="O59" s="60">
        <f t="shared" si="3"/>
        <v>0</v>
      </c>
      <c r="P59" s="61" t="e">
        <f t="shared" si="4"/>
        <v>#DIV/0!</v>
      </c>
    </row>
    <row r="60" spans="1:16" ht="10.5" customHeight="1">
      <c r="A60" s="301"/>
      <c r="B60" s="104" t="s">
        <v>1</v>
      </c>
      <c r="C60" s="105" t="str">
        <f>IF($C$76=0," ",Jan!$I$37)</f>
        <v> </v>
      </c>
      <c r="D60" s="105" t="str">
        <f>IF($D$76=0," ",Feb!$I$37)</f>
        <v> </v>
      </c>
      <c r="E60" s="105" t="str">
        <f>IF($E$76=0," ",Mar!$I$37)</f>
        <v> </v>
      </c>
      <c r="F60" s="105" t="str">
        <f>IF($F$76=0," ",Apr!$I$37)</f>
        <v> </v>
      </c>
      <c r="G60" s="105" t="str">
        <f>IF($G$76=0," ",May!$I$37)</f>
        <v> </v>
      </c>
      <c r="H60" s="105" t="str">
        <f>IF($H$76=0," ",Jun!$I$37)</f>
        <v> </v>
      </c>
      <c r="I60" s="105" t="str">
        <f>IF($I$76=0," ",Jul!$I$37)</f>
        <v> </v>
      </c>
      <c r="J60" s="105" t="str">
        <f>IF($J$76=0," ",Aug!$I$37)</f>
        <v> </v>
      </c>
      <c r="K60" s="105" t="str">
        <f>IF($K$76=0," ",Sep!$I$37)</f>
        <v> </v>
      </c>
      <c r="L60" s="105" t="str">
        <f>IF($L$76=0," ",Oct!$I$37)</f>
        <v> </v>
      </c>
      <c r="M60" s="105" t="str">
        <f>IF($M$76=0," ",Nov!$I$37)</f>
        <v> </v>
      </c>
      <c r="N60" s="105" t="str">
        <f>IF($N$76=0," ",Dec!$I$37)</f>
        <v> </v>
      </c>
      <c r="O60" s="107">
        <f t="shared" si="3"/>
        <v>0</v>
      </c>
      <c r="P60" s="108" t="e">
        <f t="shared" si="4"/>
        <v>#DIV/0!</v>
      </c>
    </row>
    <row r="61" spans="1:16" ht="10.5" customHeight="1">
      <c r="A61" s="299">
        <f>'Start Here'!O48</f>
        <v>0</v>
      </c>
      <c r="B61" s="54" t="s">
        <v>32</v>
      </c>
      <c r="C61" s="55" t="str">
        <f>IF($C$76=0," ",Jan!$J$35)</f>
        <v> </v>
      </c>
      <c r="D61" s="55" t="str">
        <f>IF($D$76=0," ",Feb!$J$35)</f>
        <v> </v>
      </c>
      <c r="E61" s="55" t="str">
        <f>IF($E$76=0," ",Mar!$J$35)</f>
        <v> </v>
      </c>
      <c r="F61" s="55" t="str">
        <f>IF($F$76=0," ",Apr!$J$35)</f>
        <v> </v>
      </c>
      <c r="G61" s="55" t="str">
        <f>IF($G$76=0," ",May!$J$35)</f>
        <v> </v>
      </c>
      <c r="H61" s="55" t="str">
        <f>IF($H$76=0," ",Jun!$J$35)</f>
        <v> </v>
      </c>
      <c r="I61" s="55" t="str">
        <f>IF($I$76=0," ",Jul!$J$35)</f>
        <v> </v>
      </c>
      <c r="J61" s="55" t="str">
        <f>IF($J$76=0," ",Aug!$J$35)</f>
        <v> </v>
      </c>
      <c r="K61" s="55" t="str">
        <f>IF($K$76=0," ",Sep!$J$35)</f>
        <v> </v>
      </c>
      <c r="L61" s="55" t="str">
        <f>IF($L$76=0," ",Oct!$J$35)</f>
        <v> </v>
      </c>
      <c r="M61" s="55" t="str">
        <f>IF($M$76=0," ",Nov!$J$35)</f>
        <v> </v>
      </c>
      <c r="N61" s="55" t="str">
        <f>IF($N$76=0," ",Dec!$J$35)</f>
        <v> </v>
      </c>
      <c r="O61" s="56">
        <f t="shared" si="3"/>
        <v>0</v>
      </c>
      <c r="P61" s="57" t="e">
        <f t="shared" si="4"/>
        <v>#DIV/0!</v>
      </c>
    </row>
    <row r="62" spans="1:16" ht="10.5" customHeight="1">
      <c r="A62" s="300"/>
      <c r="B62" s="58" t="s">
        <v>2</v>
      </c>
      <c r="C62" s="59" t="str">
        <f>IF($C$76=0," ",Jan!$J$36)</f>
        <v> </v>
      </c>
      <c r="D62" s="59" t="str">
        <f>IF($D$76=0," ",Feb!$J$36)</f>
        <v> </v>
      </c>
      <c r="E62" s="59" t="str">
        <f>IF($E$76=0," ",Mar!$J$36)</f>
        <v> </v>
      </c>
      <c r="F62" s="59" t="str">
        <f>IF($F$76=0," ",Apr!$J$36)</f>
        <v> </v>
      </c>
      <c r="G62" s="59" t="str">
        <f>IF($G$76=0," ",May!$J$36)</f>
        <v> </v>
      </c>
      <c r="H62" s="59" t="str">
        <f>IF($H$76=0," ",Jun!$J$36)</f>
        <v> </v>
      </c>
      <c r="I62" s="59" t="str">
        <f>IF($I$76=0," ",Jul!$J$36)</f>
        <v> </v>
      </c>
      <c r="J62" s="59" t="str">
        <f>IF($J$76=0," ",Aug!$J$36)</f>
        <v> </v>
      </c>
      <c r="K62" s="59" t="str">
        <f>IF($K$76=0," ",Sep!$J$36)</f>
        <v> </v>
      </c>
      <c r="L62" s="59" t="str">
        <f>IF($L$76=0," ",Oct!$J$36)</f>
        <v> </v>
      </c>
      <c r="M62" s="59" t="str">
        <f>IF($M$76=0," ",Nov!$J$36)</f>
        <v> </v>
      </c>
      <c r="N62" s="59" t="str">
        <f>IF($N$76=0," ",Dec!$J$36)</f>
        <v> </v>
      </c>
      <c r="O62" s="60">
        <f t="shared" si="3"/>
        <v>0</v>
      </c>
      <c r="P62" s="61" t="e">
        <f t="shared" si="4"/>
        <v>#DIV/0!</v>
      </c>
    </row>
    <row r="63" spans="1:16" ht="10.5" customHeight="1">
      <c r="A63" s="301"/>
      <c r="B63" s="104" t="s">
        <v>1</v>
      </c>
      <c r="C63" s="105" t="str">
        <f>IF($C$76=0," ",Jan!$J$37)</f>
        <v> </v>
      </c>
      <c r="D63" s="105" t="str">
        <f>IF($D$76=0," ",Feb!$J$37)</f>
        <v> </v>
      </c>
      <c r="E63" s="105" t="str">
        <f>IF($E$76=0," ",Mar!$J$37)</f>
        <v> </v>
      </c>
      <c r="F63" s="105" t="str">
        <f>IF($F$76=0," ",Apr!$J$37)</f>
        <v> </v>
      </c>
      <c r="G63" s="105" t="str">
        <f>IF($G$76=0," ",May!$J$37)</f>
        <v> </v>
      </c>
      <c r="H63" s="105" t="str">
        <f>IF($H$76=0," ",Jun!$J$37)</f>
        <v> </v>
      </c>
      <c r="I63" s="105" t="str">
        <f>IF($I$76=0," ",Jul!$J$37)</f>
        <v> </v>
      </c>
      <c r="J63" s="105" t="str">
        <f>IF($J$76=0," ",Aug!$J$37)</f>
        <v> </v>
      </c>
      <c r="K63" s="105" t="str">
        <f>IF($K$76=0," ",Sep!$J$37)</f>
        <v> </v>
      </c>
      <c r="L63" s="105" t="str">
        <f>IF($L$76=0," ",Oct!$J$37)</f>
        <v> </v>
      </c>
      <c r="M63" s="105" t="str">
        <f>IF($M$76=0," ",Nov!$J$37)</f>
        <v> </v>
      </c>
      <c r="N63" s="105" t="str">
        <f>IF($N$76=0," ",Dec!$J$37)</f>
        <v> </v>
      </c>
      <c r="O63" s="107">
        <f t="shared" si="3"/>
        <v>0</v>
      </c>
      <c r="P63" s="108" t="e">
        <f t="shared" si="4"/>
        <v>#DIV/0!</v>
      </c>
    </row>
    <row r="64" spans="1:16" ht="10.5" customHeight="1">
      <c r="A64" s="299">
        <f>'Start Here'!O49</f>
        <v>0</v>
      </c>
      <c r="B64" s="54" t="s">
        <v>32</v>
      </c>
      <c r="C64" s="55" t="str">
        <f>IF($C$76=0," ",Jan!$K$35)</f>
        <v> </v>
      </c>
      <c r="D64" s="55" t="str">
        <f>IF($D$76=0," ",Feb!$K$35)</f>
        <v> </v>
      </c>
      <c r="E64" s="55" t="str">
        <f>IF($E$76=0," ",Mar!$K$35)</f>
        <v> </v>
      </c>
      <c r="F64" s="55" t="str">
        <f>IF($F$76=0," ",Apr!$K$35)</f>
        <v> </v>
      </c>
      <c r="G64" s="55" t="str">
        <f>IF($G$76=0," ",May!$K$35)</f>
        <v> </v>
      </c>
      <c r="H64" s="55" t="str">
        <f>IF($H$76=0," ",Jun!$K$35)</f>
        <v> </v>
      </c>
      <c r="I64" s="55" t="str">
        <f>IF($I$76=0," ",Jul!$K$35)</f>
        <v> </v>
      </c>
      <c r="J64" s="55" t="str">
        <f>IF($J$76=0," ",Aug!$K$35)</f>
        <v> </v>
      </c>
      <c r="K64" s="55" t="str">
        <f>IF($K$76=0," ",Sep!$K$35)</f>
        <v> </v>
      </c>
      <c r="L64" s="55" t="str">
        <f>IF($L$76=0," ",Oct!$K$35)</f>
        <v> </v>
      </c>
      <c r="M64" s="55" t="str">
        <f>IF($M$76=0," ",Nov!$K$35)</f>
        <v> </v>
      </c>
      <c r="N64" s="55" t="str">
        <f>IF($N$76=0," ",Dec!$K$35)</f>
        <v> </v>
      </c>
      <c r="O64" s="56">
        <f t="shared" si="3"/>
        <v>0</v>
      </c>
      <c r="P64" s="57" t="e">
        <f t="shared" si="4"/>
        <v>#DIV/0!</v>
      </c>
    </row>
    <row r="65" spans="1:16" ht="10.5" customHeight="1">
      <c r="A65" s="300"/>
      <c r="B65" s="58" t="s">
        <v>2</v>
      </c>
      <c r="C65" s="59" t="str">
        <f>IF($C$76=0," ",Jan!$K$36)</f>
        <v> </v>
      </c>
      <c r="D65" s="59" t="str">
        <f>IF($D$76=0," ",Feb!$K$36)</f>
        <v> </v>
      </c>
      <c r="E65" s="59" t="str">
        <f>IF($E$76=0," ",Mar!$K$36)</f>
        <v> </v>
      </c>
      <c r="F65" s="59" t="str">
        <f>IF($F$76=0," ",Apr!$K$36)</f>
        <v> </v>
      </c>
      <c r="G65" s="59" t="str">
        <f>IF($G$76=0," ",May!$K$36)</f>
        <v> </v>
      </c>
      <c r="H65" s="59" t="str">
        <f>IF($H$76=0," ",Jun!$K$36)</f>
        <v> </v>
      </c>
      <c r="I65" s="59" t="str">
        <f>IF($I$76=0," ",Jul!$K$36)</f>
        <v> </v>
      </c>
      <c r="J65" s="59" t="str">
        <f>IF($J$76=0," ",Aug!$K$36)</f>
        <v> </v>
      </c>
      <c r="K65" s="59" t="str">
        <f>IF($K$76=0," ",Sep!$K$36)</f>
        <v> </v>
      </c>
      <c r="L65" s="59" t="str">
        <f>IF($L$76=0," ",Oct!$K$36)</f>
        <v> </v>
      </c>
      <c r="M65" s="59" t="str">
        <f>IF($M$76=0," ",Nov!$K$36)</f>
        <v> </v>
      </c>
      <c r="N65" s="59" t="str">
        <f>IF($N$76=0," ",Dec!$K$36)</f>
        <v> </v>
      </c>
      <c r="O65" s="60">
        <f t="shared" si="3"/>
        <v>0</v>
      </c>
      <c r="P65" s="61" t="e">
        <f t="shared" si="4"/>
        <v>#DIV/0!</v>
      </c>
    </row>
    <row r="66" spans="1:16" ht="10.5" customHeight="1">
      <c r="A66" s="301"/>
      <c r="B66" s="104" t="s">
        <v>1</v>
      </c>
      <c r="C66" s="106" t="str">
        <f>IF($C$76=0," ",Jan!$K$37)</f>
        <v> </v>
      </c>
      <c r="D66" s="106" t="str">
        <f>IF($D$76=0," ",Feb!$K$37)</f>
        <v> </v>
      </c>
      <c r="E66" s="106" t="str">
        <f>IF($E$76=0," ",Mar!$K$37)</f>
        <v> </v>
      </c>
      <c r="F66" s="106" t="str">
        <f>IF($F$76=0," ",Apr!$K$37)</f>
        <v> </v>
      </c>
      <c r="G66" s="106" t="str">
        <f>IF($G$76=0," ",May!$K$37)</f>
        <v> </v>
      </c>
      <c r="H66" s="106" t="str">
        <f>IF($H$76=0," ",Jun!$K$37)</f>
        <v> </v>
      </c>
      <c r="I66" s="106" t="str">
        <f>IF($I$76=0," ",Jul!$K$37)</f>
        <v> </v>
      </c>
      <c r="J66" s="106" t="str">
        <f>IF($J$76=0," ",Aug!$K$37)</f>
        <v> </v>
      </c>
      <c r="K66" s="106" t="str">
        <f>IF($K$76=0," ",Sep!$K$37)</f>
        <v> </v>
      </c>
      <c r="L66" s="106" t="str">
        <f>IF($L$76=0," ",Oct!$K$37)</f>
        <v> </v>
      </c>
      <c r="M66" s="106" t="str">
        <f>IF($M$76=0," ",Nov!$K$37)</f>
        <v> </v>
      </c>
      <c r="N66" s="106" t="str">
        <f>IF($N$76=0," ",Dec!$K$37)</f>
        <v> </v>
      </c>
      <c r="O66" s="107">
        <f t="shared" si="3"/>
        <v>0</v>
      </c>
      <c r="P66" s="108" t="e">
        <f t="shared" si="4"/>
        <v>#DIV/0!</v>
      </c>
    </row>
    <row r="67" spans="1:16" ht="10.5" customHeight="1">
      <c r="A67" s="309" t="s">
        <v>86</v>
      </c>
      <c r="B67" s="71" t="s">
        <v>32</v>
      </c>
      <c r="C67" s="72">
        <f>Jan!$L$35</f>
        <v>0</v>
      </c>
      <c r="D67" s="72">
        <f>Feb!$L$35</f>
        <v>0</v>
      </c>
      <c r="E67" s="72">
        <f>Mar!$L$35</f>
        <v>0</v>
      </c>
      <c r="F67" s="72">
        <f>Apr!$L$35</f>
        <v>0</v>
      </c>
      <c r="G67" s="72">
        <f>May!$L$35</f>
        <v>0</v>
      </c>
      <c r="H67" s="72">
        <f>Jun!$L$35</f>
        <v>0</v>
      </c>
      <c r="I67" s="72">
        <f>Jul!$L$35</f>
        <v>0</v>
      </c>
      <c r="J67" s="72">
        <f>Aug!$L$35</f>
        <v>0</v>
      </c>
      <c r="K67" s="72">
        <f>Sep!$L$35</f>
        <v>0</v>
      </c>
      <c r="L67" s="72">
        <f>Oct!$L$35</f>
        <v>0</v>
      </c>
      <c r="M67" s="72">
        <f>Nov!$L$35</f>
        <v>0</v>
      </c>
      <c r="N67" s="72">
        <f>Dec!$L$35</f>
        <v>0</v>
      </c>
      <c r="O67" s="67">
        <f t="shared" si="3"/>
        <v>0</v>
      </c>
      <c r="P67" s="68" t="e">
        <f>O67/A77</f>
        <v>#DIV/0!</v>
      </c>
    </row>
    <row r="68" spans="1:16" ht="10.5" customHeight="1">
      <c r="A68" s="310"/>
      <c r="B68" s="62" t="s">
        <v>2</v>
      </c>
      <c r="C68" s="60">
        <f>IF($C$67=0,0,Jan!$L$36)</f>
        <v>0</v>
      </c>
      <c r="D68" s="60">
        <f>IF($D$67=0,0,Feb!$L$36)</f>
        <v>0</v>
      </c>
      <c r="E68" s="60">
        <f>IF($E$67=0,0,Mar!$L$36)</f>
        <v>0</v>
      </c>
      <c r="F68" s="60">
        <f>IF($F$67=0,0,Apr!$L$36)</f>
        <v>0</v>
      </c>
      <c r="G68" s="60">
        <f>IF($G$67=0,0,May!$L$36)</f>
        <v>0</v>
      </c>
      <c r="H68" s="60">
        <f>IF($H$67=0,0,Jun!$L$36)</f>
        <v>0</v>
      </c>
      <c r="I68" s="60">
        <f>IF($I$67=0,0,Jul!$L$36)</f>
        <v>0</v>
      </c>
      <c r="J68" s="60">
        <f>IF($J$67=0,0,Aug!$L$36)</f>
        <v>0</v>
      </c>
      <c r="K68" s="60">
        <f>IF($K$67=0,0,Sep!$L$36)</f>
        <v>0</v>
      </c>
      <c r="L68" s="60">
        <f>IF($L$67=0,0,Oct!$L$36)</f>
        <v>0</v>
      </c>
      <c r="M68" s="60">
        <f>IF($M$67=0,0,Nov!$L$36)</f>
        <v>0</v>
      </c>
      <c r="N68" s="60">
        <f>IF($N$67=0,0,Dec!$L$36)</f>
        <v>0</v>
      </c>
      <c r="O68" s="63">
        <f t="shared" si="3"/>
        <v>0</v>
      </c>
      <c r="P68" s="64" t="e">
        <f>O68/A77</f>
        <v>#DIV/0!</v>
      </c>
    </row>
    <row r="69" spans="1:16" ht="10.5" customHeight="1">
      <c r="A69" s="311"/>
      <c r="B69" s="70" t="s">
        <v>1</v>
      </c>
      <c r="C69" s="138">
        <f>IF($C$67=0,0,Jan!$L$37)</f>
        <v>0</v>
      </c>
      <c r="D69" s="138">
        <f>IF($D$67=0,0,Feb!$L$37)</f>
        <v>0</v>
      </c>
      <c r="E69" s="138">
        <f>IF($E$67=0,0,Mar!$L$37)</f>
        <v>0</v>
      </c>
      <c r="F69" s="138">
        <f>IF($F$67=0,0,Apr!$L$37)</f>
        <v>0</v>
      </c>
      <c r="G69" s="138">
        <f>IF($G$67=0,0,May!$L$37)</f>
        <v>0</v>
      </c>
      <c r="H69" s="138">
        <f>IF($H$67=0,0,Jun!$L$37)</f>
        <v>0</v>
      </c>
      <c r="I69" s="138">
        <f>IF($I$67=0,0,Jul!$L$37)</f>
        <v>0</v>
      </c>
      <c r="J69" s="138">
        <f>IF($J$67=0,0,Aug!$L$37)</f>
        <v>0</v>
      </c>
      <c r="K69" s="138">
        <f>IF($K$67=0,0,Sep!$L$37)</f>
        <v>0</v>
      </c>
      <c r="L69" s="138">
        <f>IF($L$67=0,0,Oct!$L$37)</f>
        <v>0</v>
      </c>
      <c r="M69" s="138">
        <f>IF($M$67=0,0,Nov!$L$37)</f>
        <v>0</v>
      </c>
      <c r="N69" s="138">
        <f>IF($N$67=0,0,Dec!$L$37)</f>
        <v>0</v>
      </c>
      <c r="O69" s="65">
        <f t="shared" si="3"/>
        <v>0</v>
      </c>
      <c r="P69" s="66" t="e">
        <f>O69/A77</f>
        <v>#DIV/0!</v>
      </c>
    </row>
    <row r="70" spans="2:16" ht="10.5" customHeight="1">
      <c r="B70" s="102"/>
      <c r="C70" s="102"/>
      <c r="D70" s="102"/>
      <c r="E70" s="102"/>
      <c r="F70" s="102"/>
      <c r="G70" s="102"/>
      <c r="H70" s="102"/>
      <c r="I70" s="102"/>
      <c r="J70" s="102"/>
      <c r="K70" s="102"/>
      <c r="L70" s="102"/>
      <c r="M70" s="102"/>
      <c r="N70" s="102"/>
      <c r="O70" s="102"/>
      <c r="P70" s="102"/>
    </row>
    <row r="71" spans="2:16" ht="10.5" customHeight="1">
      <c r="B71" s="146" t="s">
        <v>91</v>
      </c>
      <c r="C71" s="51" t="s">
        <v>6</v>
      </c>
      <c r="D71" s="51" t="s">
        <v>7</v>
      </c>
      <c r="E71" s="51" t="s">
        <v>8</v>
      </c>
      <c r="F71" s="51" t="s">
        <v>9</v>
      </c>
      <c r="G71" s="51" t="s">
        <v>10</v>
      </c>
      <c r="H71" s="51" t="s">
        <v>11</v>
      </c>
      <c r="I71" s="51" t="s">
        <v>12</v>
      </c>
      <c r="J71" s="51" t="s">
        <v>13</v>
      </c>
      <c r="K71" s="51" t="s">
        <v>14</v>
      </c>
      <c r="L71" s="51" t="s">
        <v>15</v>
      </c>
      <c r="M71" s="51" t="s">
        <v>16</v>
      </c>
      <c r="N71" s="51" t="s">
        <v>17</v>
      </c>
      <c r="O71" s="147" t="s">
        <v>18</v>
      </c>
      <c r="P71" s="148" t="s">
        <v>35</v>
      </c>
    </row>
    <row r="72" spans="1:16" ht="10.5" customHeight="1">
      <c r="A72" s="314" t="s">
        <v>36</v>
      </c>
      <c r="B72" s="71" t="s">
        <v>61</v>
      </c>
      <c r="C72" s="72">
        <f>Jan!$M$35</f>
        <v>0</v>
      </c>
      <c r="D72" s="72">
        <f>Feb!$M$35</f>
        <v>0</v>
      </c>
      <c r="E72" s="72">
        <f>Mar!$M$35</f>
        <v>0</v>
      </c>
      <c r="F72" s="72">
        <f>Apr!$M$35</f>
        <v>0</v>
      </c>
      <c r="G72" s="72">
        <f>May!$M$35</f>
        <v>0</v>
      </c>
      <c r="H72" s="72">
        <f>Jun!$M$35</f>
        <v>0</v>
      </c>
      <c r="I72" s="72">
        <f>Jul!$M$35</f>
        <v>0</v>
      </c>
      <c r="J72" s="72">
        <f>Aug!$M$35</f>
        <v>0</v>
      </c>
      <c r="K72" s="72">
        <f>Sep!$M$35</f>
        <v>0</v>
      </c>
      <c r="L72" s="72">
        <f>Oct!$M$35</f>
        <v>0</v>
      </c>
      <c r="M72" s="72">
        <f>Nov!$M$35</f>
        <v>0</v>
      </c>
      <c r="N72" s="72">
        <f>Dec!$M$35</f>
        <v>0</v>
      </c>
      <c r="O72" s="67">
        <f aca="true" t="shared" si="5" ref="O72:O77">SUM(C72:N72)</f>
        <v>0</v>
      </c>
      <c r="P72" s="68" t="e">
        <f>O72/A77</f>
        <v>#DIV/0!</v>
      </c>
    </row>
    <row r="73" spans="1:16" ht="10.5" customHeight="1">
      <c r="A73" s="314"/>
      <c r="B73" s="62" t="s">
        <v>92</v>
      </c>
      <c r="C73" s="60">
        <f>C16</f>
        <v>0</v>
      </c>
      <c r="D73" s="60">
        <f aca="true" t="shared" si="6" ref="D73:N73">D16</f>
        <v>0</v>
      </c>
      <c r="E73" s="60">
        <f t="shared" si="6"/>
        <v>0</v>
      </c>
      <c r="F73" s="60">
        <f t="shared" si="6"/>
        <v>0</v>
      </c>
      <c r="G73" s="60">
        <f t="shared" si="6"/>
        <v>0</v>
      </c>
      <c r="H73" s="60">
        <f t="shared" si="6"/>
        <v>0</v>
      </c>
      <c r="I73" s="60">
        <f t="shared" si="6"/>
        <v>0</v>
      </c>
      <c r="J73" s="60">
        <f t="shared" si="6"/>
        <v>0</v>
      </c>
      <c r="K73" s="60">
        <f t="shared" si="6"/>
        <v>0</v>
      </c>
      <c r="L73" s="60">
        <f t="shared" si="6"/>
        <v>0</v>
      </c>
      <c r="M73" s="60">
        <f t="shared" si="6"/>
        <v>0</v>
      </c>
      <c r="N73" s="60">
        <f t="shared" si="6"/>
        <v>0</v>
      </c>
      <c r="O73" s="63">
        <f t="shared" si="5"/>
        <v>0</v>
      </c>
      <c r="P73" s="64" t="e">
        <f>O73/$A$77</f>
        <v>#DIV/0!</v>
      </c>
    </row>
    <row r="74" spans="1:16" ht="10.5" customHeight="1">
      <c r="A74" s="314"/>
      <c r="B74" s="62" t="s">
        <v>93</v>
      </c>
      <c r="C74" s="60">
        <f>C32</f>
        <v>0</v>
      </c>
      <c r="D74" s="60">
        <f aca="true" t="shared" si="7" ref="D74:N74">D32</f>
        <v>0</v>
      </c>
      <c r="E74" s="60">
        <f t="shared" si="7"/>
        <v>0</v>
      </c>
      <c r="F74" s="60">
        <f t="shared" si="7"/>
        <v>0</v>
      </c>
      <c r="G74" s="60">
        <f t="shared" si="7"/>
        <v>0</v>
      </c>
      <c r="H74" s="60">
        <f t="shared" si="7"/>
        <v>0</v>
      </c>
      <c r="I74" s="60">
        <f t="shared" si="7"/>
        <v>0</v>
      </c>
      <c r="J74" s="60">
        <f t="shared" si="7"/>
        <v>0</v>
      </c>
      <c r="K74" s="60">
        <f t="shared" si="7"/>
        <v>0</v>
      </c>
      <c r="L74" s="60">
        <f t="shared" si="7"/>
        <v>0</v>
      </c>
      <c r="M74" s="60">
        <f t="shared" si="7"/>
        <v>0</v>
      </c>
      <c r="N74" s="60">
        <f t="shared" si="7"/>
        <v>0</v>
      </c>
      <c r="O74" s="63">
        <f t="shared" si="5"/>
        <v>0</v>
      </c>
      <c r="P74" s="64" t="e">
        <f>O74/$A$77</f>
        <v>#DIV/0!</v>
      </c>
    </row>
    <row r="75" spans="1:16" ht="10.5" customHeight="1">
      <c r="A75" s="314"/>
      <c r="B75" s="62" t="s">
        <v>23</v>
      </c>
      <c r="C75" s="60">
        <f>C67</f>
        <v>0</v>
      </c>
      <c r="D75" s="60">
        <f aca="true" t="shared" si="8" ref="D75:N75">D67</f>
        <v>0</v>
      </c>
      <c r="E75" s="60">
        <f t="shared" si="8"/>
        <v>0</v>
      </c>
      <c r="F75" s="60">
        <f t="shared" si="8"/>
        <v>0</v>
      </c>
      <c r="G75" s="60">
        <f t="shared" si="8"/>
        <v>0</v>
      </c>
      <c r="H75" s="60">
        <f t="shared" si="8"/>
        <v>0</v>
      </c>
      <c r="I75" s="60">
        <f t="shared" si="8"/>
        <v>0</v>
      </c>
      <c r="J75" s="60">
        <f t="shared" si="8"/>
        <v>0</v>
      </c>
      <c r="K75" s="60">
        <f t="shared" si="8"/>
        <v>0</v>
      </c>
      <c r="L75" s="60">
        <f t="shared" si="8"/>
        <v>0</v>
      </c>
      <c r="M75" s="60">
        <f t="shared" si="8"/>
        <v>0</v>
      </c>
      <c r="N75" s="60">
        <f t="shared" si="8"/>
        <v>0</v>
      </c>
      <c r="O75" s="63">
        <f t="shared" si="5"/>
        <v>0</v>
      </c>
      <c r="P75" s="64" t="e">
        <f>O75/$A$77</f>
        <v>#DIV/0!</v>
      </c>
    </row>
    <row r="76" spans="1:16" ht="10.5" customHeight="1">
      <c r="A76" s="314"/>
      <c r="B76" s="71" t="s">
        <v>62</v>
      </c>
      <c r="C76" s="72">
        <f>C16+C32+C67</f>
        <v>0</v>
      </c>
      <c r="D76" s="72">
        <f aca="true" t="shared" si="9" ref="D76:N76">D16+D32+D67</f>
        <v>0</v>
      </c>
      <c r="E76" s="72">
        <f t="shared" si="9"/>
        <v>0</v>
      </c>
      <c r="F76" s="72">
        <f t="shared" si="9"/>
        <v>0</v>
      </c>
      <c r="G76" s="72">
        <f t="shared" si="9"/>
        <v>0</v>
      </c>
      <c r="H76" s="72">
        <f t="shared" si="9"/>
        <v>0</v>
      </c>
      <c r="I76" s="72">
        <f t="shared" si="9"/>
        <v>0</v>
      </c>
      <c r="J76" s="72">
        <f t="shared" si="9"/>
        <v>0</v>
      </c>
      <c r="K76" s="72">
        <f t="shared" si="9"/>
        <v>0</v>
      </c>
      <c r="L76" s="72">
        <f t="shared" si="9"/>
        <v>0</v>
      </c>
      <c r="M76" s="72">
        <f t="shared" si="9"/>
        <v>0</v>
      </c>
      <c r="N76" s="72">
        <f t="shared" si="9"/>
        <v>0</v>
      </c>
      <c r="O76" s="67">
        <f t="shared" si="5"/>
        <v>0</v>
      </c>
      <c r="P76" s="68" t="e">
        <f>O76/A77</f>
        <v>#DIV/0!</v>
      </c>
    </row>
    <row r="77" spans="1:16" ht="10.5" customHeight="1">
      <c r="A77" s="143">
        <f>SUM(Jan:Dec!N37)</f>
        <v>0</v>
      </c>
      <c r="B77" s="152" t="s">
        <v>94</v>
      </c>
      <c r="C77" s="72">
        <f>C72-C76</f>
        <v>0</v>
      </c>
      <c r="D77" s="72">
        <f aca="true" t="shared" si="10" ref="D77:N77">D72-D76</f>
        <v>0</v>
      </c>
      <c r="E77" s="72">
        <f t="shared" si="10"/>
        <v>0</v>
      </c>
      <c r="F77" s="72">
        <f t="shared" si="10"/>
        <v>0</v>
      </c>
      <c r="G77" s="72">
        <f t="shared" si="10"/>
        <v>0</v>
      </c>
      <c r="H77" s="72">
        <f t="shared" si="10"/>
        <v>0</v>
      </c>
      <c r="I77" s="72">
        <f t="shared" si="10"/>
        <v>0</v>
      </c>
      <c r="J77" s="72">
        <f t="shared" si="10"/>
        <v>0</v>
      </c>
      <c r="K77" s="72">
        <f t="shared" si="10"/>
        <v>0</v>
      </c>
      <c r="L77" s="72">
        <f t="shared" si="10"/>
        <v>0</v>
      </c>
      <c r="M77" s="72">
        <f t="shared" si="10"/>
        <v>0</v>
      </c>
      <c r="N77" s="72">
        <f t="shared" si="10"/>
        <v>0</v>
      </c>
      <c r="O77" s="153">
        <f t="shared" si="5"/>
        <v>0</v>
      </c>
      <c r="P77" s="154" t="e">
        <f>O77/A77</f>
        <v>#DIV/0!</v>
      </c>
    </row>
    <row r="78" spans="1:16" ht="10.5" customHeight="1">
      <c r="A78" s="288"/>
      <c r="B78" s="288"/>
      <c r="C78" s="288"/>
      <c r="D78" s="288"/>
      <c r="E78" s="288"/>
      <c r="F78" s="288"/>
      <c r="G78" s="288"/>
      <c r="H78" s="288"/>
      <c r="I78" s="288"/>
      <c r="J78" s="288"/>
      <c r="K78" s="288"/>
      <c r="L78" s="288"/>
      <c r="M78" s="288"/>
      <c r="N78" s="288"/>
      <c r="O78" s="288"/>
      <c r="P78" s="288"/>
    </row>
    <row r="79" spans="1:16" ht="10.5" customHeight="1">
      <c r="A79" s="289" t="str">
        <f>A18</f>
        <v>Love PearBudget? Feel like making a donation? Our PayPal address is charlie@pearbudget.com. Thanks so much!</v>
      </c>
      <c r="B79" s="290"/>
      <c r="C79" s="290"/>
      <c r="D79" s="290"/>
      <c r="E79" s="290"/>
      <c r="F79" s="290"/>
      <c r="G79" s="290"/>
      <c r="H79" s="290"/>
      <c r="I79" s="290"/>
      <c r="J79" s="290"/>
      <c r="K79" s="290"/>
      <c r="L79" s="290"/>
      <c r="M79" s="290"/>
      <c r="N79" s="290"/>
      <c r="O79" s="290"/>
      <c r="P79" s="291"/>
    </row>
    <row r="80" spans="1:16" s="103" customFormat="1" ht="10.5" customHeight="1">
      <c r="A80" s="102"/>
      <c r="B80" s="102"/>
      <c r="C80" s="102"/>
      <c r="D80" s="102"/>
      <c r="E80" s="102"/>
      <c r="F80" s="102"/>
      <c r="G80" s="102"/>
      <c r="H80" s="102"/>
      <c r="I80" s="102"/>
      <c r="J80" s="102"/>
      <c r="K80" s="102"/>
      <c r="L80" s="102"/>
      <c r="M80" s="102"/>
      <c r="N80" s="102"/>
      <c r="O80" s="102"/>
      <c r="P80" s="102"/>
    </row>
    <row r="81" spans="1:16" ht="10.5" customHeight="1">
      <c r="A81" s="292" t="s">
        <v>63</v>
      </c>
      <c r="B81" s="292"/>
      <c r="C81" s="292"/>
      <c r="D81" s="292"/>
      <c r="E81" s="292"/>
      <c r="F81" s="292"/>
      <c r="G81" s="292"/>
      <c r="H81" s="292"/>
      <c r="I81" s="292"/>
      <c r="J81" s="292"/>
      <c r="K81" s="292"/>
      <c r="L81" s="292"/>
      <c r="M81" s="292"/>
      <c r="N81" s="292"/>
      <c r="O81" s="292"/>
      <c r="P81" s="292"/>
    </row>
    <row r="82" spans="1:16" ht="10.5" customHeight="1">
      <c r="A82" s="293" t="s">
        <v>19</v>
      </c>
      <c r="B82" s="293"/>
      <c r="C82" s="293"/>
      <c r="D82" s="293"/>
      <c r="E82" s="293"/>
      <c r="F82" s="293"/>
      <c r="G82" s="293"/>
      <c r="H82" s="293"/>
      <c r="I82" s="293"/>
      <c r="J82" s="293"/>
      <c r="K82" s="293"/>
      <c r="L82" s="293"/>
      <c r="M82" s="293"/>
      <c r="N82" s="293"/>
      <c r="O82" s="294">
        <f>O16</f>
        <v>0</v>
      </c>
      <c r="P82" s="294"/>
    </row>
    <row r="83" spans="1:16" ht="10.5" customHeight="1">
      <c r="A83" s="293" t="s">
        <v>20</v>
      </c>
      <c r="B83" s="293"/>
      <c r="C83" s="293"/>
      <c r="D83" s="293"/>
      <c r="E83" s="293"/>
      <c r="F83" s="293"/>
      <c r="G83" s="293"/>
      <c r="H83" s="293"/>
      <c r="I83" s="293"/>
      <c r="J83" s="293"/>
      <c r="K83" s="293"/>
      <c r="L83" s="293"/>
      <c r="M83" s="293"/>
      <c r="N83" s="293"/>
      <c r="O83" s="294">
        <f>O32</f>
        <v>0</v>
      </c>
      <c r="P83" s="294"/>
    </row>
    <row r="84" spans="1:16" ht="10.5" customHeight="1">
      <c r="A84" s="293" t="s">
        <v>23</v>
      </c>
      <c r="B84" s="293"/>
      <c r="C84" s="293"/>
      <c r="D84" s="293"/>
      <c r="E84" s="293"/>
      <c r="F84" s="293"/>
      <c r="G84" s="293"/>
      <c r="H84" s="293"/>
      <c r="I84" s="293"/>
      <c r="J84" s="293"/>
      <c r="K84" s="293"/>
      <c r="L84" s="293"/>
      <c r="M84" s="293"/>
      <c r="N84" s="293"/>
      <c r="O84" s="294">
        <f>O67</f>
        <v>0</v>
      </c>
      <c r="P84" s="294"/>
    </row>
    <row r="85" spans="1:16" ht="10.5" customHeight="1">
      <c r="A85" s="286" t="s">
        <v>62</v>
      </c>
      <c r="B85" s="286"/>
      <c r="C85" s="286"/>
      <c r="D85" s="286"/>
      <c r="E85" s="286"/>
      <c r="F85" s="286"/>
      <c r="G85" s="286"/>
      <c r="H85" s="286"/>
      <c r="I85" s="286"/>
      <c r="J85" s="286"/>
      <c r="K85" s="286"/>
      <c r="L85" s="286"/>
      <c r="M85" s="286"/>
      <c r="N85" s="286"/>
      <c r="O85" s="287">
        <f>SUM(O82:O84)</f>
        <v>0</v>
      </c>
      <c r="P85" s="287"/>
    </row>
    <row r="86" spans="1:16" ht="10.5" customHeight="1">
      <c r="A86" s="286" t="s">
        <v>61</v>
      </c>
      <c r="B86" s="286"/>
      <c r="C86" s="286"/>
      <c r="D86" s="286"/>
      <c r="E86" s="286"/>
      <c r="F86" s="286"/>
      <c r="G86" s="286"/>
      <c r="H86" s="286"/>
      <c r="I86" s="286"/>
      <c r="J86" s="286"/>
      <c r="K86" s="286"/>
      <c r="L86" s="286"/>
      <c r="M86" s="286"/>
      <c r="N86" s="286"/>
      <c r="O86" s="287">
        <f>O72</f>
        <v>0</v>
      </c>
      <c r="P86" s="287"/>
    </row>
    <row r="87" spans="1:16" ht="10.5" customHeight="1">
      <c r="A87" s="284" t="str">
        <f>CONCATENATE("Total ",IF(O87&lt;0,"Lost","Saved")," this year")</f>
        <v>Total Saved this year</v>
      </c>
      <c r="B87" s="284"/>
      <c r="C87" s="284"/>
      <c r="D87" s="284"/>
      <c r="E87" s="284"/>
      <c r="F87" s="284"/>
      <c r="G87" s="284"/>
      <c r="H87" s="284"/>
      <c r="I87" s="284"/>
      <c r="J87" s="284"/>
      <c r="K87" s="284"/>
      <c r="L87" s="284"/>
      <c r="M87" s="284"/>
      <c r="N87" s="284"/>
      <c r="O87" s="285">
        <f>O86-O85</f>
        <v>0</v>
      </c>
      <c r="P87" s="285"/>
    </row>
  </sheetData>
  <sheetProtection formatCells="0" formatColumns="0" formatRows="0"/>
  <mergeCells count="77">
    <mergeCell ref="A72:A76"/>
    <mergeCell ref="A17:P17"/>
    <mergeCell ref="A3:P3"/>
    <mergeCell ref="A1:P1"/>
    <mergeCell ref="A4:A5"/>
    <mergeCell ref="B4:B5"/>
    <mergeCell ref="C4:N4"/>
    <mergeCell ref="O4:O5"/>
    <mergeCell ref="P4:P5"/>
    <mergeCell ref="A2:P2"/>
    <mergeCell ref="A33:P33"/>
    <mergeCell ref="A34:P34"/>
    <mergeCell ref="A67:A69"/>
    <mergeCell ref="A36:B36"/>
    <mergeCell ref="A35:P35"/>
    <mergeCell ref="A55:A57"/>
    <mergeCell ref="A58:A60"/>
    <mergeCell ref="A43:A45"/>
    <mergeCell ref="A46:A48"/>
    <mergeCell ref="A49:A51"/>
    <mergeCell ref="P20:P21"/>
    <mergeCell ref="A61:A63"/>
    <mergeCell ref="A64:A66"/>
    <mergeCell ref="C20:N20"/>
    <mergeCell ref="A20:A21"/>
    <mergeCell ref="B20:B21"/>
    <mergeCell ref="O20:O21"/>
    <mergeCell ref="A52:A54"/>
    <mergeCell ref="A37:A39"/>
    <mergeCell ref="A40:A42"/>
    <mergeCell ref="BM18:CB18"/>
    <mergeCell ref="CC18:CR18"/>
    <mergeCell ref="CS18:DH18"/>
    <mergeCell ref="DI18:DX18"/>
    <mergeCell ref="A18:P18"/>
    <mergeCell ref="Q18:AF18"/>
    <mergeCell ref="AG18:AV18"/>
    <mergeCell ref="AW18:BL18"/>
    <mergeCell ref="GK18:GZ18"/>
    <mergeCell ref="HA18:HP18"/>
    <mergeCell ref="HQ18:IF18"/>
    <mergeCell ref="IG18:IV18"/>
    <mergeCell ref="DY18:EN18"/>
    <mergeCell ref="EO18:FD18"/>
    <mergeCell ref="FE18:FT18"/>
    <mergeCell ref="FU18:GJ18"/>
    <mergeCell ref="BM19:CB19"/>
    <mergeCell ref="CC19:CR19"/>
    <mergeCell ref="CS19:DH19"/>
    <mergeCell ref="DI19:DX19"/>
    <mergeCell ref="A19:P19"/>
    <mergeCell ref="Q19:AF19"/>
    <mergeCell ref="AG19:AV19"/>
    <mergeCell ref="AW19:BL19"/>
    <mergeCell ref="GK19:GZ19"/>
    <mergeCell ref="HA19:HP19"/>
    <mergeCell ref="HQ19:IF19"/>
    <mergeCell ref="IG19:IV19"/>
    <mergeCell ref="DY19:EN19"/>
    <mergeCell ref="EO19:FD19"/>
    <mergeCell ref="FE19:FT19"/>
    <mergeCell ref="FU19:GJ19"/>
    <mergeCell ref="A78:P78"/>
    <mergeCell ref="A79:P79"/>
    <mergeCell ref="A81:P81"/>
    <mergeCell ref="A84:N84"/>
    <mergeCell ref="O84:P84"/>
    <mergeCell ref="A83:N83"/>
    <mergeCell ref="O82:P82"/>
    <mergeCell ref="O83:P83"/>
    <mergeCell ref="A82:N82"/>
    <mergeCell ref="A87:N87"/>
    <mergeCell ref="O87:P87"/>
    <mergeCell ref="A85:N85"/>
    <mergeCell ref="O85:P85"/>
    <mergeCell ref="A86:N86"/>
    <mergeCell ref="O86:P86"/>
  </mergeCells>
  <conditionalFormatting sqref="C16:N16 A37:A66 C32:N32 A6:B15 C69 A22:A31">
    <cfRule type="cellIs" priority="1" dxfId="24" operator="equal" stopIfTrue="1">
      <formula>0</formula>
    </cfRule>
  </conditionalFormatting>
  <conditionalFormatting sqref="C67:N67 C72:N72 C76:N77">
    <cfRule type="cellIs" priority="2" dxfId="29" operator="equal" stopIfTrue="1">
      <formula>0</formula>
    </cfRule>
  </conditionalFormatting>
  <conditionalFormatting sqref="C68:N68 C73:N75">
    <cfRule type="cellIs" priority="3" dxfId="28" operator="equal" stopIfTrue="1">
      <formula>0</formula>
    </cfRule>
  </conditionalFormatting>
  <conditionalFormatting sqref="D69:N69">
    <cfRule type="cellIs" priority="4" dxfId="24" operator="equal" stopIfTrue="1">
      <formula>0</formula>
    </cfRule>
    <cfRule type="cellIs" priority="5" dxfId="9" operator="lessThan" stopIfTrue="1">
      <formula>0</formula>
    </cfRule>
  </conditionalFormatting>
  <conditionalFormatting sqref="C39:N39 C42:N42 C45:N45 C48:N48 C51:N51 C54:N54 C57:N57 C60:N60 C63:N63 C66:N66">
    <cfRule type="cellIs" priority="6" dxfId="9" operator="lessThan" stopIfTrue="1">
      <formula>0</formula>
    </cfRule>
  </conditionalFormatting>
  <conditionalFormatting sqref="B22:B31">
    <cfRule type="cellIs" priority="7" dxfId="24" operator="equal" stopIfTrue="1">
      <formula>"$0.00 ($0 / yr)"</formula>
    </cfRule>
  </conditionalFormatting>
  <printOptions/>
  <pageMargins left="0.75" right="0.75" top="1" bottom="1" header="0.5" footer="0.5"/>
  <pageSetup horizontalDpi="300" verticalDpi="300" orientation="portrait" r:id="rId1"/>
  <ignoredErrors>
    <ignoredError sqref="P23:P36 O66:O77 C25:C77 D23:N77 O23:O37 O39:O40 O42:O43 O45:O46 O48:O49 O51:O52 O54:O55 O57:O58 O60:O61 O63:O64 A23:A77 B23:B31 B33:B77" formula="1"/>
    <ignoredError sqref="P37:P77" evalError="1" formula="1"/>
  </ignoredErrors>
</worksheet>
</file>

<file path=xl/worksheets/sheet15.xml><?xml version="1.0" encoding="utf-8"?>
<worksheet xmlns="http://schemas.openxmlformats.org/spreadsheetml/2006/main" xmlns:r="http://schemas.openxmlformats.org/officeDocument/2006/relationships">
  <dimension ref="A1:N83"/>
  <sheetViews>
    <sheetView showGridLines="0" zoomScalePageLayoutView="0" workbookViewId="0" topLeftCell="A1">
      <selection activeCell="A3" sqref="A3"/>
    </sheetView>
  </sheetViews>
  <sheetFormatPr defaultColWidth="9.28125" defaultRowHeight="12.75"/>
  <cols>
    <col min="1" max="14" width="12.140625" style="75" customWidth="1"/>
    <col min="15" max="16384" width="9.28125" style="75" customWidth="1"/>
  </cols>
  <sheetData>
    <row r="1" spans="1:14" ht="10.5" customHeight="1">
      <c r="A1" s="277" t="s">
        <v>75</v>
      </c>
      <c r="B1" s="278"/>
      <c r="C1" s="278"/>
      <c r="D1" s="278"/>
      <c r="E1" s="278"/>
      <c r="F1" s="278"/>
      <c r="G1" s="278"/>
      <c r="H1" s="278"/>
      <c r="I1" s="278"/>
      <c r="J1" s="278"/>
      <c r="K1" s="278"/>
      <c r="L1" s="318" t="s">
        <v>103</v>
      </c>
      <c r="M1" s="319"/>
      <c r="N1" s="320"/>
    </row>
    <row r="2" spans="1:14" ht="10.5" customHeight="1" thickBot="1">
      <c r="A2" s="280" t="s">
        <v>79</v>
      </c>
      <c r="B2" s="281"/>
      <c r="C2" s="281"/>
      <c r="D2" s="281"/>
      <c r="E2" s="281"/>
      <c r="F2" s="281"/>
      <c r="G2" s="281"/>
      <c r="H2" s="281"/>
      <c r="I2" s="281"/>
      <c r="J2" s="281"/>
      <c r="K2" s="281"/>
      <c r="L2" s="321"/>
      <c r="M2" s="322"/>
      <c r="N2" s="323"/>
    </row>
    <row r="3" spans="1:14" s="39" customFormat="1" ht="10.5" customHeight="1">
      <c r="A3" s="114" t="s">
        <v>101</v>
      </c>
      <c r="B3" s="37" t="s">
        <v>47</v>
      </c>
      <c r="C3" s="37" t="s">
        <v>46</v>
      </c>
      <c r="D3" s="37" t="s">
        <v>45</v>
      </c>
      <c r="E3" s="37" t="s">
        <v>44</v>
      </c>
      <c r="F3" s="37" t="s">
        <v>56</v>
      </c>
      <c r="G3" s="37" t="s">
        <v>98</v>
      </c>
      <c r="H3" s="37">
        <v>0</v>
      </c>
      <c r="I3" s="37">
        <v>0</v>
      </c>
      <c r="J3" s="37">
        <v>0</v>
      </c>
      <c r="K3" s="37">
        <v>0</v>
      </c>
      <c r="L3" s="155" t="s">
        <v>5</v>
      </c>
      <c r="M3" s="156" t="s">
        <v>3</v>
      </c>
      <c r="N3" s="157" t="s">
        <v>4</v>
      </c>
    </row>
    <row r="4" spans="1:14" ht="10.5" customHeight="1">
      <c r="A4" s="118">
        <v>1</v>
      </c>
      <c r="B4" s="76">
        <f aca="true" t="shared" si="0" ref="B4:K4">IF(B3=0,"This","")</f>
      </c>
      <c r="C4" s="76">
        <f t="shared" si="0"/>
      </c>
      <c r="D4" s="76">
        <f t="shared" si="0"/>
      </c>
      <c r="E4" s="76">
        <f t="shared" si="0"/>
      </c>
      <c r="F4" s="76">
        <f t="shared" si="0"/>
      </c>
      <c r="G4" s="76">
        <f t="shared" si="0"/>
      </c>
      <c r="H4" s="76" t="str">
        <f t="shared" si="0"/>
        <v>This</v>
      </c>
      <c r="I4" s="76" t="str">
        <f t="shared" si="0"/>
        <v>This</v>
      </c>
      <c r="J4" s="76" t="str">
        <f t="shared" si="0"/>
        <v>This</v>
      </c>
      <c r="K4" s="76" t="str">
        <f t="shared" si="0"/>
        <v>This</v>
      </c>
      <c r="L4" s="77">
        <f aca="true" t="shared" si="1" ref="L4:L34">SUM(B4:K4)</f>
        <v>0</v>
      </c>
      <c r="M4" s="126">
        <v>2100</v>
      </c>
      <c r="N4" s="77">
        <f>M4-L4-B65-B66</f>
        <v>255.5</v>
      </c>
    </row>
    <row r="5" spans="1:14" ht="10.5" customHeight="1">
      <c r="A5" s="118">
        <f aca="true" t="shared" si="2" ref="A5:A34">A4+1</f>
        <v>2</v>
      </c>
      <c r="B5" s="76">
        <f>IF(B3=0,"column","")</f>
      </c>
      <c r="C5" s="76">
        <v>89.88</v>
      </c>
      <c r="D5" s="76">
        <f>IF(D3=0,"column","")</f>
      </c>
      <c r="E5" s="76">
        <v>22</v>
      </c>
      <c r="F5" s="76">
        <f aca="true" t="shared" si="3" ref="F5:K5">IF(F3=0,"column","")</f>
      </c>
      <c r="G5" s="76">
        <f t="shared" si="3"/>
      </c>
      <c r="H5" s="76" t="str">
        <f t="shared" si="3"/>
        <v>column</v>
      </c>
      <c r="I5" s="76" t="str">
        <f t="shared" si="3"/>
        <v>column</v>
      </c>
      <c r="J5" s="76" t="str">
        <f t="shared" si="3"/>
        <v>column</v>
      </c>
      <c r="K5" s="76" t="str">
        <f t="shared" si="3"/>
        <v>column</v>
      </c>
      <c r="L5" s="77">
        <f t="shared" si="1"/>
        <v>111.88</v>
      </c>
      <c r="M5" s="126"/>
      <c r="N5" s="77">
        <f aca="true" t="shared" si="4" ref="N5:N34">N4+M5-L5</f>
        <v>143.62</v>
      </c>
    </row>
    <row r="6" spans="1:14" ht="10.5" customHeight="1">
      <c r="A6" s="118">
        <f t="shared" si="2"/>
        <v>3</v>
      </c>
      <c r="B6" s="76">
        <f>IF(B3=0,"stays","")</f>
      </c>
      <c r="C6" s="76">
        <f aca="true" t="shared" si="5" ref="C6:H6">IF(C3=0,"stays","")</f>
      </c>
      <c r="D6" s="76">
        <f t="shared" si="5"/>
      </c>
      <c r="E6" s="76">
        <f t="shared" si="5"/>
      </c>
      <c r="F6" s="76">
        <f t="shared" si="5"/>
      </c>
      <c r="G6" s="76">
        <f t="shared" si="5"/>
      </c>
      <c r="H6" s="76" t="str">
        <f t="shared" si="5"/>
        <v>stays</v>
      </c>
      <c r="I6" s="76" t="str">
        <f>IF(I3=0,"stays","")</f>
        <v>stays</v>
      </c>
      <c r="J6" s="76" t="str">
        <f>IF(J3=0,"stays","")</f>
        <v>stays</v>
      </c>
      <c r="K6" s="76" t="str">
        <f>IF(K3=0,"stays","")</f>
        <v>stays</v>
      </c>
      <c r="L6" s="77">
        <f t="shared" si="1"/>
        <v>0</v>
      </c>
      <c r="M6" s="126"/>
      <c r="N6" s="77">
        <f t="shared" si="4"/>
        <v>143.62</v>
      </c>
    </row>
    <row r="7" spans="1:14" ht="10.5" customHeight="1">
      <c r="A7" s="118">
        <f t="shared" si="2"/>
        <v>4</v>
      </c>
      <c r="B7" s="76">
        <f>IF(B3=0,"blank.","")</f>
      </c>
      <c r="C7" s="76">
        <f aca="true" t="shared" si="6" ref="C7:H7">IF(C3=0,"blank.","")</f>
      </c>
      <c r="D7" s="76">
        <f t="shared" si="6"/>
      </c>
      <c r="E7" s="76">
        <f t="shared" si="6"/>
      </c>
      <c r="F7" s="76">
        <f t="shared" si="6"/>
      </c>
      <c r="G7" s="76">
        <f t="shared" si="6"/>
      </c>
      <c r="H7" s="76" t="str">
        <f t="shared" si="6"/>
        <v>blank.</v>
      </c>
      <c r="I7" s="76" t="str">
        <f>IF(I3=0,"blank.","")</f>
        <v>blank.</v>
      </c>
      <c r="J7" s="76" t="str">
        <f>IF(J3=0,"blank.","")</f>
        <v>blank.</v>
      </c>
      <c r="K7" s="76" t="str">
        <f>IF(K3=0,"blank.","")</f>
        <v>blank.</v>
      </c>
      <c r="L7" s="77">
        <f t="shared" si="1"/>
        <v>0</v>
      </c>
      <c r="M7" s="126"/>
      <c r="N7" s="77">
        <f t="shared" si="4"/>
        <v>143.62</v>
      </c>
    </row>
    <row r="8" spans="1:14" ht="10.5" customHeight="1">
      <c r="A8" s="118">
        <f t="shared" si="2"/>
        <v>5</v>
      </c>
      <c r="B8" s="76">
        <v>10</v>
      </c>
      <c r="C8" s="76">
        <f aca="true" t="shared" si="7" ref="C8:C34">IF($C$3=0," ","")</f>
      </c>
      <c r="D8" s="76">
        <f aca="true" t="shared" si="8" ref="D8:D34">IF($D$3=0," ","")</f>
      </c>
      <c r="E8" s="76">
        <f aca="true" t="shared" si="9" ref="E8:E34">IF($E$3=0," ","")</f>
      </c>
      <c r="F8" s="76">
        <f aca="true" t="shared" si="10" ref="F8:F34">IF($F$3=0," ","")</f>
      </c>
      <c r="G8" s="76">
        <v>8.5</v>
      </c>
      <c r="H8" s="76" t="str">
        <f aca="true" t="shared" si="11" ref="H8:H34">IF($H$3=0," ","")</f>
        <v> </v>
      </c>
      <c r="I8" s="76" t="str">
        <f aca="true" t="shared" si="12" ref="I8:I34">IF($I$3=0," ","")</f>
        <v> </v>
      </c>
      <c r="J8" s="76" t="str">
        <f aca="true" t="shared" si="13" ref="J8:J34">IF($J$3=0," ","")</f>
        <v> </v>
      </c>
      <c r="K8" s="76" t="str">
        <f aca="true" t="shared" si="14" ref="K8:K34">IF($K$3=0," ","")</f>
        <v> </v>
      </c>
      <c r="L8" s="77">
        <f t="shared" si="1"/>
        <v>18.5</v>
      </c>
      <c r="M8" s="126">
        <v>300</v>
      </c>
      <c r="N8" s="77">
        <f t="shared" si="4"/>
        <v>425.12</v>
      </c>
    </row>
    <row r="9" spans="1:14" ht="10.5" customHeight="1">
      <c r="A9" s="118">
        <f t="shared" si="2"/>
        <v>6</v>
      </c>
      <c r="B9" s="76">
        <f aca="true" t="shared" si="15" ref="B9:B34">IF($B$3=0," ","")</f>
      </c>
      <c r="C9" s="76">
        <v>11.14</v>
      </c>
      <c r="D9" s="76">
        <f t="shared" si="8"/>
      </c>
      <c r="E9" s="76">
        <f t="shared" si="9"/>
      </c>
      <c r="F9" s="76">
        <f t="shared" si="10"/>
      </c>
      <c r="G9" s="76">
        <f aca="true" t="shared" si="16" ref="G9:G34">IF($G$3=0," ","")</f>
      </c>
      <c r="H9" s="76" t="str">
        <f t="shared" si="11"/>
        <v> </v>
      </c>
      <c r="I9" s="76" t="str">
        <f t="shared" si="12"/>
        <v> </v>
      </c>
      <c r="J9" s="76" t="str">
        <f t="shared" si="13"/>
        <v> </v>
      </c>
      <c r="K9" s="76" t="str">
        <f t="shared" si="14"/>
        <v> </v>
      </c>
      <c r="L9" s="77">
        <f t="shared" si="1"/>
        <v>11.14</v>
      </c>
      <c r="M9" s="126"/>
      <c r="N9" s="77">
        <f t="shared" si="4"/>
        <v>413.98</v>
      </c>
    </row>
    <row r="10" spans="1:14" ht="10.5" customHeight="1">
      <c r="A10" s="118">
        <f t="shared" si="2"/>
        <v>7</v>
      </c>
      <c r="B10" s="76">
        <f t="shared" si="15"/>
      </c>
      <c r="C10" s="76">
        <f t="shared" si="7"/>
      </c>
      <c r="D10" s="76">
        <f t="shared" si="8"/>
      </c>
      <c r="E10" s="76">
        <f t="shared" si="9"/>
      </c>
      <c r="F10" s="76">
        <f t="shared" si="10"/>
      </c>
      <c r="G10" s="76">
        <f t="shared" si="16"/>
      </c>
      <c r="H10" s="76" t="str">
        <f t="shared" si="11"/>
        <v> </v>
      </c>
      <c r="I10" s="76" t="str">
        <f t="shared" si="12"/>
        <v> </v>
      </c>
      <c r="J10" s="76" t="str">
        <f t="shared" si="13"/>
        <v> </v>
      </c>
      <c r="K10" s="76" t="str">
        <f t="shared" si="14"/>
        <v> </v>
      </c>
      <c r="L10" s="77">
        <f t="shared" si="1"/>
        <v>0</v>
      </c>
      <c r="M10" s="126"/>
      <c r="N10" s="77">
        <f t="shared" si="4"/>
        <v>413.98</v>
      </c>
    </row>
    <row r="11" spans="1:14" ht="10.5" customHeight="1">
      <c r="A11" s="118">
        <f t="shared" si="2"/>
        <v>8</v>
      </c>
      <c r="B11" s="76">
        <f t="shared" si="15"/>
      </c>
      <c r="C11" s="76">
        <f t="shared" si="7"/>
      </c>
      <c r="D11" s="76">
        <f t="shared" si="8"/>
      </c>
      <c r="E11" s="76">
        <f t="shared" si="9"/>
      </c>
      <c r="F11" s="76">
        <f t="shared" si="10"/>
      </c>
      <c r="G11" s="76">
        <f t="shared" si="16"/>
      </c>
      <c r="H11" s="76" t="str">
        <f t="shared" si="11"/>
        <v> </v>
      </c>
      <c r="I11" s="76" t="str">
        <f t="shared" si="12"/>
        <v> </v>
      </c>
      <c r="J11" s="76" t="str">
        <f t="shared" si="13"/>
        <v> </v>
      </c>
      <c r="K11" s="76" t="str">
        <f t="shared" si="14"/>
        <v> </v>
      </c>
      <c r="L11" s="77">
        <f t="shared" si="1"/>
        <v>0</v>
      </c>
      <c r="M11" s="126"/>
      <c r="N11" s="77">
        <f t="shared" si="4"/>
        <v>413.98</v>
      </c>
    </row>
    <row r="12" spans="1:14" ht="10.5" customHeight="1">
      <c r="A12" s="118">
        <f t="shared" si="2"/>
        <v>9</v>
      </c>
      <c r="B12" s="76">
        <f t="shared" si="15"/>
      </c>
      <c r="C12" s="76">
        <v>104.09</v>
      </c>
      <c r="D12" s="76">
        <f t="shared" si="8"/>
      </c>
      <c r="E12" s="76">
        <v>19</v>
      </c>
      <c r="F12" s="76">
        <v>37</v>
      </c>
      <c r="G12" s="76">
        <f t="shared" si="16"/>
      </c>
      <c r="H12" s="76" t="str">
        <f t="shared" si="11"/>
        <v> </v>
      </c>
      <c r="I12" s="76" t="str">
        <f t="shared" si="12"/>
        <v> </v>
      </c>
      <c r="J12" s="76" t="str">
        <f t="shared" si="13"/>
        <v> </v>
      </c>
      <c r="K12" s="76" t="str">
        <f t="shared" si="14"/>
        <v> </v>
      </c>
      <c r="L12" s="77">
        <f t="shared" si="1"/>
        <v>160.09</v>
      </c>
      <c r="M12" s="126"/>
      <c r="N12" s="77">
        <f t="shared" si="4"/>
        <v>253.89000000000001</v>
      </c>
    </row>
    <row r="13" spans="1:14" ht="10.5" customHeight="1">
      <c r="A13" s="118">
        <f t="shared" si="2"/>
        <v>10</v>
      </c>
      <c r="B13" s="76">
        <f t="shared" si="15"/>
      </c>
      <c r="C13" s="76">
        <f t="shared" si="7"/>
      </c>
      <c r="D13" s="76">
        <f t="shared" si="8"/>
      </c>
      <c r="E13" s="76">
        <f t="shared" si="9"/>
      </c>
      <c r="F13" s="76">
        <f t="shared" si="10"/>
      </c>
      <c r="G13" s="76">
        <f t="shared" si="16"/>
      </c>
      <c r="H13" s="76" t="str">
        <f t="shared" si="11"/>
        <v> </v>
      </c>
      <c r="I13" s="76" t="str">
        <f t="shared" si="12"/>
        <v> </v>
      </c>
      <c r="J13" s="76" t="str">
        <f t="shared" si="13"/>
        <v> </v>
      </c>
      <c r="K13" s="76" t="str">
        <f t="shared" si="14"/>
        <v> </v>
      </c>
      <c r="L13" s="77">
        <f t="shared" si="1"/>
        <v>0</v>
      </c>
      <c r="M13" s="126"/>
      <c r="N13" s="77">
        <f t="shared" si="4"/>
        <v>253.89000000000001</v>
      </c>
    </row>
    <row r="14" spans="1:14" ht="10.5" customHeight="1">
      <c r="A14" s="118">
        <f t="shared" si="2"/>
        <v>11</v>
      </c>
      <c r="B14" s="76">
        <f t="shared" si="15"/>
      </c>
      <c r="C14" s="76">
        <f t="shared" si="7"/>
      </c>
      <c r="D14" s="76">
        <f t="shared" si="8"/>
      </c>
      <c r="E14" s="76">
        <f t="shared" si="9"/>
      </c>
      <c r="F14" s="76">
        <f t="shared" si="10"/>
      </c>
      <c r="G14" s="76">
        <f t="shared" si="16"/>
      </c>
      <c r="H14" s="76" t="str">
        <f t="shared" si="11"/>
        <v> </v>
      </c>
      <c r="I14" s="76" t="str">
        <f t="shared" si="12"/>
        <v> </v>
      </c>
      <c r="J14" s="76" t="str">
        <f t="shared" si="13"/>
        <v> </v>
      </c>
      <c r="K14" s="76" t="str">
        <f t="shared" si="14"/>
        <v> </v>
      </c>
      <c r="L14" s="77">
        <f t="shared" si="1"/>
        <v>0</v>
      </c>
      <c r="M14" s="126"/>
      <c r="N14" s="77">
        <f t="shared" si="4"/>
        <v>253.89000000000001</v>
      </c>
    </row>
    <row r="15" spans="1:14" ht="10.5" customHeight="1">
      <c r="A15" s="118">
        <f t="shared" si="2"/>
        <v>12</v>
      </c>
      <c r="B15" s="76">
        <f t="shared" si="15"/>
      </c>
      <c r="C15" s="76">
        <f t="shared" si="7"/>
      </c>
      <c r="D15" s="76">
        <f t="shared" si="8"/>
      </c>
      <c r="E15" s="76">
        <f t="shared" si="9"/>
      </c>
      <c r="F15" s="76">
        <f t="shared" si="10"/>
      </c>
      <c r="G15" s="76">
        <f t="shared" si="16"/>
      </c>
      <c r="H15" s="76" t="str">
        <f t="shared" si="11"/>
        <v> </v>
      </c>
      <c r="I15" s="76" t="str">
        <f t="shared" si="12"/>
        <v> </v>
      </c>
      <c r="J15" s="76" t="str">
        <f t="shared" si="13"/>
        <v> </v>
      </c>
      <c r="K15" s="76" t="str">
        <f t="shared" si="14"/>
        <v> </v>
      </c>
      <c r="L15" s="77">
        <f t="shared" si="1"/>
        <v>0</v>
      </c>
      <c r="M15" s="126"/>
      <c r="N15" s="77">
        <f t="shared" si="4"/>
        <v>253.89000000000001</v>
      </c>
    </row>
    <row r="16" spans="1:14" ht="10.5" customHeight="1">
      <c r="A16" s="118">
        <f t="shared" si="2"/>
        <v>13</v>
      </c>
      <c r="B16" s="76">
        <f t="shared" si="15"/>
      </c>
      <c r="C16" s="76">
        <f t="shared" si="7"/>
      </c>
      <c r="D16" s="76">
        <f t="shared" si="8"/>
      </c>
      <c r="E16" s="76">
        <f t="shared" si="9"/>
      </c>
      <c r="F16" s="76">
        <f t="shared" si="10"/>
      </c>
      <c r="G16" s="76">
        <v>25</v>
      </c>
      <c r="H16" s="76" t="str">
        <f t="shared" si="11"/>
        <v> </v>
      </c>
      <c r="I16" s="76" t="str">
        <f t="shared" si="12"/>
        <v> </v>
      </c>
      <c r="J16" s="76" t="str">
        <f t="shared" si="13"/>
        <v> </v>
      </c>
      <c r="K16" s="76" t="str">
        <f t="shared" si="14"/>
        <v> </v>
      </c>
      <c r="L16" s="77">
        <f t="shared" si="1"/>
        <v>25</v>
      </c>
      <c r="M16" s="126"/>
      <c r="N16" s="77">
        <f t="shared" si="4"/>
        <v>228.89000000000001</v>
      </c>
    </row>
    <row r="17" spans="1:14" ht="10.5" customHeight="1">
      <c r="A17" s="118">
        <f t="shared" si="2"/>
        <v>14</v>
      </c>
      <c r="B17" s="76">
        <f t="shared" si="15"/>
      </c>
      <c r="C17" s="76">
        <f t="shared" si="7"/>
      </c>
      <c r="D17" s="76">
        <f t="shared" si="8"/>
      </c>
      <c r="E17" s="76">
        <f t="shared" si="9"/>
      </c>
      <c r="F17" s="76">
        <f t="shared" si="10"/>
      </c>
      <c r="G17" s="76">
        <f t="shared" si="16"/>
      </c>
      <c r="H17" s="76" t="str">
        <f t="shared" si="11"/>
        <v> </v>
      </c>
      <c r="I17" s="76" t="str">
        <f t="shared" si="12"/>
        <v> </v>
      </c>
      <c r="J17" s="76" t="str">
        <f t="shared" si="13"/>
        <v> </v>
      </c>
      <c r="K17" s="76" t="str">
        <f t="shared" si="14"/>
        <v> </v>
      </c>
      <c r="L17" s="77">
        <f t="shared" si="1"/>
        <v>0</v>
      </c>
      <c r="M17" s="126"/>
      <c r="N17" s="77">
        <f t="shared" si="4"/>
        <v>228.89000000000001</v>
      </c>
    </row>
    <row r="18" spans="1:14" ht="10.5" customHeight="1">
      <c r="A18" s="118">
        <f t="shared" si="2"/>
        <v>15</v>
      </c>
      <c r="B18" s="76">
        <f t="shared" si="15"/>
      </c>
      <c r="C18" s="76">
        <f t="shared" si="7"/>
      </c>
      <c r="D18" s="76">
        <v>57.5</v>
      </c>
      <c r="E18" s="76">
        <v>24</v>
      </c>
      <c r="F18" s="76">
        <f t="shared" si="10"/>
      </c>
      <c r="G18" s="76">
        <f t="shared" si="16"/>
      </c>
      <c r="H18" s="76" t="str">
        <f t="shared" si="11"/>
        <v> </v>
      </c>
      <c r="I18" s="76" t="str">
        <f t="shared" si="12"/>
        <v> </v>
      </c>
      <c r="J18" s="76" t="str">
        <f t="shared" si="13"/>
        <v> </v>
      </c>
      <c r="K18" s="76" t="str">
        <f t="shared" si="14"/>
        <v> </v>
      </c>
      <c r="L18" s="77">
        <f t="shared" si="1"/>
        <v>81.5</v>
      </c>
      <c r="M18" s="126"/>
      <c r="N18" s="77">
        <f t="shared" si="4"/>
        <v>147.39000000000001</v>
      </c>
    </row>
    <row r="19" spans="1:14" ht="10.5" customHeight="1">
      <c r="A19" s="118">
        <f t="shared" si="2"/>
        <v>16</v>
      </c>
      <c r="B19" s="76">
        <f t="shared" si="15"/>
      </c>
      <c r="C19" s="76">
        <v>94.21</v>
      </c>
      <c r="D19" s="76">
        <f>IF($D$3=0," ","")</f>
      </c>
      <c r="E19" s="76">
        <f t="shared" si="9"/>
      </c>
      <c r="F19" s="76">
        <f t="shared" si="10"/>
      </c>
      <c r="G19" s="76">
        <f t="shared" si="16"/>
      </c>
      <c r="H19" s="76" t="str">
        <f t="shared" si="11"/>
        <v> </v>
      </c>
      <c r="I19" s="76" t="str">
        <f t="shared" si="12"/>
        <v> </v>
      </c>
      <c r="J19" s="76" t="str">
        <f t="shared" si="13"/>
        <v> </v>
      </c>
      <c r="K19" s="76" t="str">
        <f t="shared" si="14"/>
        <v> </v>
      </c>
      <c r="L19" s="77">
        <f t="shared" si="1"/>
        <v>94.21</v>
      </c>
      <c r="M19" s="126"/>
      <c r="N19" s="77">
        <f t="shared" si="4"/>
        <v>53.18000000000002</v>
      </c>
    </row>
    <row r="20" spans="1:14" ht="10.5" customHeight="1">
      <c r="A20" s="118">
        <f t="shared" si="2"/>
        <v>17</v>
      </c>
      <c r="B20" s="76">
        <f t="shared" si="15"/>
      </c>
      <c r="C20" s="76">
        <f t="shared" si="7"/>
      </c>
      <c r="D20" s="76">
        <f t="shared" si="8"/>
      </c>
      <c r="E20" s="76">
        <f t="shared" si="9"/>
      </c>
      <c r="F20" s="76">
        <f t="shared" si="10"/>
      </c>
      <c r="G20" s="76">
        <f t="shared" si="16"/>
      </c>
      <c r="H20" s="76" t="str">
        <f t="shared" si="11"/>
        <v> </v>
      </c>
      <c r="I20" s="76" t="str">
        <f t="shared" si="12"/>
        <v> </v>
      </c>
      <c r="J20" s="76" t="str">
        <f t="shared" si="13"/>
        <v> </v>
      </c>
      <c r="K20" s="76" t="str">
        <f t="shared" si="14"/>
        <v> </v>
      </c>
      <c r="L20" s="77">
        <f t="shared" si="1"/>
        <v>0</v>
      </c>
      <c r="M20" s="126"/>
      <c r="N20" s="77">
        <f t="shared" si="4"/>
        <v>53.18000000000002</v>
      </c>
    </row>
    <row r="21" spans="1:14" ht="10.5" customHeight="1">
      <c r="A21" s="118">
        <f t="shared" si="2"/>
        <v>18</v>
      </c>
      <c r="B21" s="76">
        <f t="shared" si="15"/>
      </c>
      <c r="C21" s="76">
        <f t="shared" si="7"/>
      </c>
      <c r="D21" s="76">
        <f t="shared" si="8"/>
      </c>
      <c r="E21" s="76">
        <f t="shared" si="9"/>
      </c>
      <c r="F21" s="76">
        <f t="shared" si="10"/>
      </c>
      <c r="G21" s="76">
        <f t="shared" si="16"/>
      </c>
      <c r="H21" s="76" t="str">
        <f t="shared" si="11"/>
        <v> </v>
      </c>
      <c r="I21" s="76" t="str">
        <f t="shared" si="12"/>
        <v> </v>
      </c>
      <c r="J21" s="76" t="str">
        <f t="shared" si="13"/>
        <v> </v>
      </c>
      <c r="K21" s="76" t="str">
        <f t="shared" si="14"/>
        <v> </v>
      </c>
      <c r="L21" s="77">
        <f t="shared" si="1"/>
        <v>0</v>
      </c>
      <c r="M21" s="126"/>
      <c r="N21" s="77">
        <f t="shared" si="4"/>
        <v>53.18000000000002</v>
      </c>
    </row>
    <row r="22" spans="1:14" ht="10.5" customHeight="1">
      <c r="A22" s="118">
        <f t="shared" si="2"/>
        <v>19</v>
      </c>
      <c r="B22" s="76">
        <f t="shared" si="15"/>
      </c>
      <c r="C22" s="76">
        <f t="shared" si="7"/>
      </c>
      <c r="D22" s="76">
        <f t="shared" si="8"/>
      </c>
      <c r="E22" s="76">
        <f t="shared" si="9"/>
      </c>
      <c r="F22" s="76">
        <f t="shared" si="10"/>
      </c>
      <c r="G22" s="76">
        <f t="shared" si="16"/>
      </c>
      <c r="H22" s="76" t="str">
        <f t="shared" si="11"/>
        <v> </v>
      </c>
      <c r="I22" s="76" t="str">
        <f t="shared" si="12"/>
        <v> </v>
      </c>
      <c r="J22" s="76" t="str">
        <f t="shared" si="13"/>
        <v> </v>
      </c>
      <c r="K22" s="76" t="str">
        <f t="shared" si="14"/>
        <v> </v>
      </c>
      <c r="L22" s="77">
        <f t="shared" si="1"/>
        <v>0</v>
      </c>
      <c r="M22" s="126"/>
      <c r="N22" s="79">
        <f t="shared" si="4"/>
        <v>53.18000000000002</v>
      </c>
    </row>
    <row r="23" spans="1:14" ht="10.5" customHeight="1">
      <c r="A23" s="118">
        <f t="shared" si="2"/>
        <v>20</v>
      </c>
      <c r="B23" s="76">
        <f t="shared" si="15"/>
      </c>
      <c r="C23" s="76">
        <f t="shared" si="7"/>
      </c>
      <c r="D23" s="76">
        <f t="shared" si="8"/>
      </c>
      <c r="E23" s="76">
        <v>16</v>
      </c>
      <c r="F23" s="76">
        <f t="shared" si="10"/>
      </c>
      <c r="G23" s="76">
        <f t="shared" si="16"/>
      </c>
      <c r="H23" s="76" t="str">
        <f t="shared" si="11"/>
        <v> </v>
      </c>
      <c r="I23" s="76" t="str">
        <f t="shared" si="12"/>
        <v> </v>
      </c>
      <c r="J23" s="76" t="str">
        <f t="shared" si="13"/>
        <v> </v>
      </c>
      <c r="K23" s="76" t="str">
        <f t="shared" si="14"/>
        <v> </v>
      </c>
      <c r="L23" s="77">
        <f t="shared" si="1"/>
        <v>16</v>
      </c>
      <c r="M23" s="126"/>
      <c r="N23" s="79">
        <f t="shared" si="4"/>
        <v>37.18000000000002</v>
      </c>
    </row>
    <row r="24" spans="1:14" ht="10.5" customHeight="1">
      <c r="A24" s="118">
        <f t="shared" si="2"/>
        <v>21</v>
      </c>
      <c r="B24" s="76">
        <f t="shared" si="15"/>
      </c>
      <c r="C24" s="76">
        <f t="shared" si="7"/>
      </c>
      <c r="D24" s="76">
        <f t="shared" si="8"/>
      </c>
      <c r="E24" s="76">
        <f t="shared" si="9"/>
      </c>
      <c r="F24" s="76">
        <f t="shared" si="10"/>
      </c>
      <c r="G24" s="76">
        <f t="shared" si="16"/>
      </c>
      <c r="H24" s="76" t="str">
        <f t="shared" si="11"/>
        <v> </v>
      </c>
      <c r="I24" s="76" t="str">
        <f t="shared" si="12"/>
        <v> </v>
      </c>
      <c r="J24" s="76" t="str">
        <f t="shared" si="13"/>
        <v> </v>
      </c>
      <c r="K24" s="76" t="str">
        <f t="shared" si="14"/>
        <v> </v>
      </c>
      <c r="L24" s="77">
        <f t="shared" si="1"/>
        <v>0</v>
      </c>
      <c r="M24" s="126"/>
      <c r="N24" s="79">
        <f t="shared" si="4"/>
        <v>37.18000000000002</v>
      </c>
    </row>
    <row r="25" spans="1:14" ht="10.5" customHeight="1">
      <c r="A25" s="118">
        <f t="shared" si="2"/>
        <v>22</v>
      </c>
      <c r="B25" s="76">
        <f t="shared" si="15"/>
      </c>
      <c r="C25" s="76">
        <v>80.05</v>
      </c>
      <c r="D25" s="76">
        <f t="shared" si="8"/>
      </c>
      <c r="E25" s="76">
        <f t="shared" si="9"/>
      </c>
      <c r="F25" s="76">
        <f t="shared" si="10"/>
      </c>
      <c r="G25" s="76">
        <v>17.17</v>
      </c>
      <c r="H25" s="76" t="str">
        <f t="shared" si="11"/>
        <v> </v>
      </c>
      <c r="I25" s="76" t="str">
        <f t="shared" si="12"/>
        <v> </v>
      </c>
      <c r="J25" s="76" t="str">
        <f t="shared" si="13"/>
        <v> </v>
      </c>
      <c r="K25" s="76" t="str">
        <f t="shared" si="14"/>
        <v> </v>
      </c>
      <c r="L25" s="77">
        <f t="shared" si="1"/>
        <v>97.22</v>
      </c>
      <c r="M25" s="126"/>
      <c r="N25" s="79">
        <f t="shared" si="4"/>
        <v>-60.03999999999998</v>
      </c>
    </row>
    <row r="26" spans="1:14" ht="10.5" customHeight="1">
      <c r="A26" s="118">
        <f t="shared" si="2"/>
        <v>23</v>
      </c>
      <c r="B26" s="76">
        <f t="shared" si="15"/>
      </c>
      <c r="C26" s="76">
        <f t="shared" si="7"/>
      </c>
      <c r="D26" s="76">
        <f t="shared" si="8"/>
      </c>
      <c r="E26" s="76">
        <f t="shared" si="9"/>
      </c>
      <c r="F26" s="76">
        <f t="shared" si="10"/>
      </c>
      <c r="G26" s="76">
        <f t="shared" si="16"/>
      </c>
      <c r="H26" s="76" t="str">
        <f t="shared" si="11"/>
        <v> </v>
      </c>
      <c r="I26" s="76" t="str">
        <f t="shared" si="12"/>
        <v> </v>
      </c>
      <c r="J26" s="76" t="str">
        <f t="shared" si="13"/>
        <v> </v>
      </c>
      <c r="K26" s="76" t="str">
        <f t="shared" si="14"/>
        <v> </v>
      </c>
      <c r="L26" s="77">
        <f t="shared" si="1"/>
        <v>0</v>
      </c>
      <c r="M26" s="126"/>
      <c r="N26" s="79">
        <f t="shared" si="4"/>
        <v>-60.03999999999998</v>
      </c>
    </row>
    <row r="27" spans="1:14" ht="10.5" customHeight="1">
      <c r="A27" s="118">
        <f t="shared" si="2"/>
        <v>24</v>
      </c>
      <c r="B27" s="76">
        <f t="shared" si="15"/>
      </c>
      <c r="C27" s="76">
        <f t="shared" si="7"/>
      </c>
      <c r="D27" s="76">
        <f t="shared" si="8"/>
      </c>
      <c r="E27" s="76">
        <f t="shared" si="9"/>
      </c>
      <c r="F27" s="76">
        <f t="shared" si="10"/>
      </c>
      <c r="G27" s="76">
        <f t="shared" si="16"/>
      </c>
      <c r="H27" s="76" t="str">
        <f t="shared" si="11"/>
        <v> </v>
      </c>
      <c r="I27" s="76" t="str">
        <f t="shared" si="12"/>
        <v> </v>
      </c>
      <c r="J27" s="76" t="str">
        <f t="shared" si="13"/>
        <v> </v>
      </c>
      <c r="K27" s="76" t="str">
        <f t="shared" si="14"/>
        <v> </v>
      </c>
      <c r="L27" s="77">
        <f t="shared" si="1"/>
        <v>0</v>
      </c>
      <c r="M27" s="126">
        <v>200</v>
      </c>
      <c r="N27" s="79">
        <f t="shared" si="4"/>
        <v>139.96000000000004</v>
      </c>
    </row>
    <row r="28" spans="1:14" ht="10.5" customHeight="1">
      <c r="A28" s="118">
        <f t="shared" si="2"/>
        <v>25</v>
      </c>
      <c r="B28" s="76">
        <v>5.22</v>
      </c>
      <c r="C28" s="76">
        <f t="shared" si="7"/>
      </c>
      <c r="D28" s="76">
        <f t="shared" si="8"/>
      </c>
      <c r="E28" s="76">
        <f t="shared" si="9"/>
      </c>
      <c r="F28" s="76">
        <f t="shared" si="10"/>
      </c>
      <c r="G28" s="76">
        <f t="shared" si="16"/>
      </c>
      <c r="H28" s="76" t="str">
        <f t="shared" si="11"/>
        <v> </v>
      </c>
      <c r="I28" s="76" t="str">
        <f t="shared" si="12"/>
        <v> </v>
      </c>
      <c r="J28" s="76" t="str">
        <f t="shared" si="13"/>
        <v> </v>
      </c>
      <c r="K28" s="76" t="str">
        <f t="shared" si="14"/>
        <v> </v>
      </c>
      <c r="L28" s="77">
        <f t="shared" si="1"/>
        <v>5.22</v>
      </c>
      <c r="M28" s="126"/>
      <c r="N28" s="79">
        <f t="shared" si="4"/>
        <v>134.74000000000004</v>
      </c>
    </row>
    <row r="29" spans="1:14" ht="10.5" customHeight="1">
      <c r="A29" s="118">
        <f t="shared" si="2"/>
        <v>26</v>
      </c>
      <c r="B29" s="76">
        <f t="shared" si="15"/>
      </c>
      <c r="C29" s="76">
        <f t="shared" si="7"/>
      </c>
      <c r="D29" s="76">
        <f t="shared" si="8"/>
      </c>
      <c r="E29" s="76">
        <f t="shared" si="9"/>
      </c>
      <c r="F29" s="76">
        <f t="shared" si="10"/>
      </c>
      <c r="G29" s="76">
        <f t="shared" si="16"/>
      </c>
      <c r="H29" s="76" t="str">
        <f t="shared" si="11"/>
        <v> </v>
      </c>
      <c r="I29" s="76" t="str">
        <f t="shared" si="12"/>
        <v> </v>
      </c>
      <c r="J29" s="76" t="str">
        <f t="shared" si="13"/>
        <v> </v>
      </c>
      <c r="K29" s="76" t="str">
        <f t="shared" si="14"/>
        <v> </v>
      </c>
      <c r="L29" s="77">
        <f t="shared" si="1"/>
        <v>0</v>
      </c>
      <c r="M29" s="126"/>
      <c r="N29" s="79">
        <f t="shared" si="4"/>
        <v>134.74000000000004</v>
      </c>
    </row>
    <row r="30" spans="1:14" ht="10.5" customHeight="1">
      <c r="A30" s="118">
        <f t="shared" si="2"/>
        <v>27</v>
      </c>
      <c r="B30" s="76">
        <f t="shared" si="15"/>
      </c>
      <c r="C30" s="76">
        <v>25.11</v>
      </c>
      <c r="D30" s="76">
        <f t="shared" si="8"/>
      </c>
      <c r="E30" s="76">
        <v>15</v>
      </c>
      <c r="F30" s="76">
        <f t="shared" si="10"/>
      </c>
      <c r="G30" s="76">
        <f t="shared" si="16"/>
      </c>
      <c r="H30" s="76" t="str">
        <f t="shared" si="11"/>
        <v> </v>
      </c>
      <c r="I30" s="76" t="str">
        <f t="shared" si="12"/>
        <v> </v>
      </c>
      <c r="J30" s="76" t="str">
        <f t="shared" si="13"/>
        <v> </v>
      </c>
      <c r="K30" s="76" t="str">
        <f t="shared" si="14"/>
        <v> </v>
      </c>
      <c r="L30" s="77">
        <f t="shared" si="1"/>
        <v>40.11</v>
      </c>
      <c r="M30" s="126"/>
      <c r="N30" s="79">
        <f t="shared" si="4"/>
        <v>94.63000000000004</v>
      </c>
    </row>
    <row r="31" spans="1:14" ht="10.5" customHeight="1">
      <c r="A31" s="118">
        <f t="shared" si="2"/>
        <v>28</v>
      </c>
      <c r="B31" s="76">
        <f t="shared" si="15"/>
      </c>
      <c r="C31" s="76">
        <f t="shared" si="7"/>
      </c>
      <c r="D31" s="76">
        <f t="shared" si="8"/>
      </c>
      <c r="E31" s="76">
        <f t="shared" si="9"/>
      </c>
      <c r="F31" s="76">
        <f t="shared" si="10"/>
      </c>
      <c r="G31" s="76">
        <f t="shared" si="16"/>
      </c>
      <c r="H31" s="76" t="str">
        <f t="shared" si="11"/>
        <v> </v>
      </c>
      <c r="I31" s="76" t="str">
        <f t="shared" si="12"/>
        <v> </v>
      </c>
      <c r="J31" s="76" t="str">
        <f t="shared" si="13"/>
        <v> </v>
      </c>
      <c r="K31" s="76" t="str">
        <f t="shared" si="14"/>
        <v> </v>
      </c>
      <c r="L31" s="77">
        <f t="shared" si="1"/>
        <v>0</v>
      </c>
      <c r="M31" s="126"/>
      <c r="N31" s="79">
        <f t="shared" si="4"/>
        <v>94.63000000000004</v>
      </c>
    </row>
    <row r="32" spans="1:14" ht="10.5" customHeight="1">
      <c r="A32" s="118">
        <f t="shared" si="2"/>
        <v>29</v>
      </c>
      <c r="B32" s="76">
        <f t="shared" si="15"/>
      </c>
      <c r="C32" s="76">
        <f t="shared" si="7"/>
      </c>
      <c r="D32" s="76">
        <v>25</v>
      </c>
      <c r="E32" s="76">
        <f t="shared" si="9"/>
      </c>
      <c r="F32" s="76">
        <f t="shared" si="10"/>
      </c>
      <c r="G32" s="76">
        <f t="shared" si="16"/>
      </c>
      <c r="H32" s="76" t="str">
        <f t="shared" si="11"/>
        <v> </v>
      </c>
      <c r="I32" s="76" t="str">
        <f t="shared" si="12"/>
        <v> </v>
      </c>
      <c r="J32" s="76" t="str">
        <f t="shared" si="13"/>
        <v> </v>
      </c>
      <c r="K32" s="76" t="str">
        <f t="shared" si="14"/>
        <v> </v>
      </c>
      <c r="L32" s="77">
        <f t="shared" si="1"/>
        <v>25</v>
      </c>
      <c r="M32" s="126"/>
      <c r="N32" s="77">
        <f t="shared" si="4"/>
        <v>69.63000000000004</v>
      </c>
    </row>
    <row r="33" spans="1:14" ht="10.5" customHeight="1">
      <c r="A33" s="118">
        <f t="shared" si="2"/>
        <v>30</v>
      </c>
      <c r="B33" s="76">
        <f t="shared" si="15"/>
      </c>
      <c r="C33" s="76">
        <f t="shared" si="7"/>
      </c>
      <c r="D33" s="76">
        <f t="shared" si="8"/>
      </c>
      <c r="E33" s="76">
        <f t="shared" si="9"/>
      </c>
      <c r="F33" s="76">
        <f t="shared" si="10"/>
      </c>
      <c r="G33" s="76">
        <f t="shared" si="16"/>
      </c>
      <c r="H33" s="76" t="str">
        <f t="shared" si="11"/>
        <v> </v>
      </c>
      <c r="I33" s="76" t="str">
        <f t="shared" si="12"/>
        <v> </v>
      </c>
      <c r="J33" s="76" t="str">
        <f t="shared" si="13"/>
        <v> </v>
      </c>
      <c r="K33" s="76" t="str">
        <f t="shared" si="14"/>
        <v> </v>
      </c>
      <c r="L33" s="77">
        <f t="shared" si="1"/>
        <v>0</v>
      </c>
      <c r="M33" s="126"/>
      <c r="N33" s="77">
        <f t="shared" si="4"/>
        <v>69.63000000000004</v>
      </c>
    </row>
    <row r="34" spans="1:14" ht="10.5" customHeight="1" thickBot="1">
      <c r="A34" s="118">
        <f t="shared" si="2"/>
        <v>31</v>
      </c>
      <c r="B34" s="76">
        <f t="shared" si="15"/>
      </c>
      <c r="C34" s="76">
        <f t="shared" si="7"/>
      </c>
      <c r="D34" s="76">
        <f t="shared" si="8"/>
      </c>
      <c r="E34" s="76">
        <f t="shared" si="9"/>
      </c>
      <c r="F34" s="76">
        <f t="shared" si="10"/>
      </c>
      <c r="G34" s="76">
        <f t="shared" si="16"/>
      </c>
      <c r="H34" s="76" t="str">
        <f t="shared" si="11"/>
        <v> </v>
      </c>
      <c r="I34" s="76" t="str">
        <f t="shared" si="12"/>
        <v> </v>
      </c>
      <c r="J34" s="76" t="str">
        <f t="shared" si="13"/>
        <v> </v>
      </c>
      <c r="K34" s="124" t="str">
        <f t="shared" si="14"/>
        <v> </v>
      </c>
      <c r="L34" s="77">
        <f t="shared" si="1"/>
        <v>0</v>
      </c>
      <c r="M34" s="127"/>
      <c r="N34" s="77">
        <f t="shared" si="4"/>
        <v>69.63000000000004</v>
      </c>
    </row>
    <row r="35" spans="1:14" ht="10.5" customHeight="1">
      <c r="A35" s="80" t="s">
        <v>5</v>
      </c>
      <c r="B35" s="81">
        <f>IF($B$3=0," ",SUM(B4:B34))</f>
        <v>15.219999999999999</v>
      </c>
      <c r="C35" s="81">
        <f>IF($C$3=0," ",SUM(C4:C34))</f>
        <v>404.48</v>
      </c>
      <c r="D35" s="81">
        <f>IF($D$3=0," ",SUM(D4:D34))</f>
        <v>82.5</v>
      </c>
      <c r="E35" s="81">
        <f>IF($E$3=0," ",SUM(E4:E34))</f>
        <v>96</v>
      </c>
      <c r="F35" s="81">
        <f>IF($F$3=0," ",SUM(F4:F34))</f>
        <v>37</v>
      </c>
      <c r="G35" s="81">
        <f>IF($G$3=0," ",SUM(G4:G34))</f>
        <v>50.67</v>
      </c>
      <c r="H35" s="81" t="s">
        <v>100</v>
      </c>
      <c r="I35" s="81" t="s">
        <v>100</v>
      </c>
      <c r="J35" s="81" t="s">
        <v>100</v>
      </c>
      <c r="K35" s="81" t="s">
        <v>100</v>
      </c>
      <c r="L35" s="135">
        <f>SUM(L4:L34)</f>
        <v>685.87</v>
      </c>
      <c r="M35" s="128">
        <f>SUM(M4:M34)</f>
        <v>2600</v>
      </c>
      <c r="N35" s="82">
        <f>N34</f>
        <v>69.63000000000004</v>
      </c>
    </row>
    <row r="36" spans="1:14" ht="10.5" customHeight="1">
      <c r="A36" s="83" t="s">
        <v>2</v>
      </c>
      <c r="B36" s="84">
        <v>30</v>
      </c>
      <c r="C36" s="84">
        <v>400</v>
      </c>
      <c r="D36" s="84">
        <v>85</v>
      </c>
      <c r="E36" s="84">
        <v>100</v>
      </c>
      <c r="F36" s="84">
        <v>35</v>
      </c>
      <c r="G36" s="84">
        <v>55.5</v>
      </c>
      <c r="H36" s="84" t="s">
        <v>100</v>
      </c>
      <c r="I36" s="84" t="s">
        <v>100</v>
      </c>
      <c r="J36" s="84" t="s">
        <v>100</v>
      </c>
      <c r="K36" s="84" t="s">
        <v>100</v>
      </c>
      <c r="L36" s="136">
        <f>SUM(B36:K36)</f>
        <v>705.5</v>
      </c>
      <c r="M36" s="129"/>
      <c r="N36" s="85"/>
    </row>
    <row r="37" spans="1:14" ht="10.5" customHeight="1">
      <c r="A37" s="86" t="s">
        <v>1</v>
      </c>
      <c r="B37" s="47">
        <f aca="true" t="shared" si="17" ref="B37:G37">IF(B3=0," ",B36-B35)</f>
        <v>14.780000000000001</v>
      </c>
      <c r="C37" s="47">
        <f t="shared" si="17"/>
        <v>-4.480000000000018</v>
      </c>
      <c r="D37" s="47">
        <f t="shared" si="17"/>
        <v>2.5</v>
      </c>
      <c r="E37" s="47">
        <f t="shared" si="17"/>
        <v>4</v>
      </c>
      <c r="F37" s="47">
        <f t="shared" si="17"/>
        <v>-2</v>
      </c>
      <c r="G37" s="47">
        <f t="shared" si="17"/>
        <v>4.829999999999998</v>
      </c>
      <c r="H37" s="47" t="s">
        <v>100</v>
      </c>
      <c r="I37" s="47" t="s">
        <v>100</v>
      </c>
      <c r="J37" s="47" t="s">
        <v>100</v>
      </c>
      <c r="K37" s="47" t="s">
        <v>100</v>
      </c>
      <c r="L37" s="137">
        <f>L36-L35</f>
        <v>19.629999999999995</v>
      </c>
      <c r="M37" s="130"/>
      <c r="N37" s="85">
        <f>IF((SUM(B4:K31)+SUM(M4:M31)+SUM(C42:C51)+SUM(G42:G51))&gt;0,1,0)</f>
        <v>1</v>
      </c>
    </row>
    <row r="38" spans="1:14" s="40" customFormat="1" ht="10.5" customHeight="1" thickBot="1">
      <c r="A38" s="115" t="str">
        <f aca="true" t="shared" si="18" ref="A38:N38">A3</f>
        <v>EXAMPLE</v>
      </c>
      <c r="B38" s="41" t="str">
        <f t="shared" si="18"/>
        <v>housecare</v>
      </c>
      <c r="C38" s="41" t="str">
        <f t="shared" si="18"/>
        <v>groceries</v>
      </c>
      <c r="D38" s="41" t="str">
        <f t="shared" si="18"/>
        <v>dining out</v>
      </c>
      <c r="E38" s="41" t="str">
        <f t="shared" si="18"/>
        <v>car gas</v>
      </c>
      <c r="F38" s="41" t="str">
        <f t="shared" si="18"/>
        <v>haircuts</v>
      </c>
      <c r="G38" s="41" t="str">
        <f t="shared" si="18"/>
        <v>misc.</v>
      </c>
      <c r="H38" s="41">
        <f t="shared" si="18"/>
        <v>0</v>
      </c>
      <c r="I38" s="41">
        <f t="shared" si="18"/>
        <v>0</v>
      </c>
      <c r="J38" s="41">
        <f t="shared" si="18"/>
        <v>0</v>
      </c>
      <c r="K38" s="41">
        <f t="shared" si="18"/>
        <v>0</v>
      </c>
      <c r="L38" s="42" t="str">
        <f t="shared" si="18"/>
        <v>total spent</v>
      </c>
      <c r="M38" s="131" t="str">
        <f t="shared" si="18"/>
        <v>income</v>
      </c>
      <c r="N38" s="42" t="str">
        <f t="shared" si="18"/>
        <v>what's left</v>
      </c>
    </row>
    <row r="39" ht="3.75" customHeight="1">
      <c r="E39" s="87"/>
    </row>
    <row r="40" spans="1:14" ht="10.5" customHeight="1">
      <c r="A40" s="282" t="s">
        <v>76</v>
      </c>
      <c r="B40" s="282"/>
      <c r="C40" s="282"/>
      <c r="E40" s="282" t="s">
        <v>77</v>
      </c>
      <c r="F40" s="282"/>
      <c r="G40" s="282"/>
      <c r="H40" s="282"/>
      <c r="I40" s="282"/>
      <c r="J40" s="282"/>
      <c r="K40" s="282"/>
      <c r="L40" s="282"/>
      <c r="M40" s="282"/>
      <c r="N40" s="282"/>
    </row>
    <row r="41" spans="1:14" ht="10.5" customHeight="1">
      <c r="A41" s="277" t="s">
        <v>74</v>
      </c>
      <c r="B41" s="278"/>
      <c r="C41" s="279"/>
      <c r="E41" s="277" t="s">
        <v>89</v>
      </c>
      <c r="F41" s="278"/>
      <c r="G41" s="278"/>
      <c r="H41" s="278"/>
      <c r="I41" s="278"/>
      <c r="J41" s="278"/>
      <c r="K41" s="278"/>
      <c r="L41" s="278"/>
      <c r="M41" s="278"/>
      <c r="N41" s="279"/>
    </row>
    <row r="42" spans="1:14" ht="10.5" customHeight="1">
      <c r="A42" s="186" t="s">
        <v>48</v>
      </c>
      <c r="B42" s="205"/>
      <c r="C42" s="88">
        <v>900</v>
      </c>
      <c r="D42" s="113"/>
      <c r="E42" s="89" t="s">
        <v>50</v>
      </c>
      <c r="F42" s="89" t="s">
        <v>54</v>
      </c>
      <c r="G42" s="89" t="s">
        <v>55</v>
      </c>
      <c r="H42" s="89" t="s">
        <v>53</v>
      </c>
      <c r="I42" s="89">
        <v>0</v>
      </c>
      <c r="J42" s="89">
        <v>0</v>
      </c>
      <c r="K42" s="89">
        <v>0</v>
      </c>
      <c r="L42" s="89">
        <v>0</v>
      </c>
      <c r="M42" s="89">
        <v>0</v>
      </c>
      <c r="N42" s="89">
        <v>0</v>
      </c>
    </row>
    <row r="43" spans="1:14" ht="10.5" customHeight="1">
      <c r="A43" s="186" t="s">
        <v>49</v>
      </c>
      <c r="B43" s="205"/>
      <c r="C43" s="88">
        <v>64.5</v>
      </c>
      <c r="D43" s="73"/>
      <c r="E43" s="88">
        <v>183.1</v>
      </c>
      <c r="F43" s="88">
        <f>IF($F$42=0,"column","")</f>
      </c>
      <c r="G43" s="88">
        <f>IF($G$42=0,"This","")</f>
      </c>
      <c r="H43" s="88">
        <v>18.12</v>
      </c>
      <c r="I43" s="88" t="str">
        <f>IF($I$42=0,"This","")</f>
        <v>This</v>
      </c>
      <c r="J43" s="88" t="str">
        <f>IF($J$42=0,"This","")</f>
        <v>This</v>
      </c>
      <c r="K43" s="88" t="str">
        <f>IF($K$42=0,"This","")</f>
        <v>This</v>
      </c>
      <c r="L43" s="88" t="str">
        <f>IF($L$42=0,"This","")</f>
        <v>This</v>
      </c>
      <c r="M43" s="88" t="str">
        <f>IF($M$42=0,"This","")</f>
        <v>This</v>
      </c>
      <c r="N43" s="88" t="str">
        <f>IF($N$42=0,"This","")</f>
        <v>This</v>
      </c>
    </row>
    <row r="44" spans="1:14" ht="10.5" customHeight="1">
      <c r="A44" s="186" t="s">
        <v>87</v>
      </c>
      <c r="B44" s="205"/>
      <c r="C44" s="88">
        <v>130</v>
      </c>
      <c r="D44" s="73"/>
      <c r="E44" s="88">
        <v>16.93</v>
      </c>
      <c r="F44" s="88">
        <f>IF($F$42=0,"column","")</f>
      </c>
      <c r="G44" s="88">
        <f>IF($G$42=0,"column","")</f>
      </c>
      <c r="H44" s="88">
        <f>IF($H$42=0,"column","")</f>
      </c>
      <c r="I44" s="88" t="str">
        <f>IF($I$42=0,"column","")</f>
        <v>column</v>
      </c>
      <c r="J44" s="88" t="str">
        <f>IF($J$42=0,"column","")</f>
        <v>column</v>
      </c>
      <c r="K44" s="88" t="str">
        <f>IF($K$42=0,"column","")</f>
        <v>column</v>
      </c>
      <c r="L44" s="88" t="str">
        <f>IF($L$42=0,"column","")</f>
        <v>column</v>
      </c>
      <c r="M44" s="88" t="str">
        <f>IF($M$42=0,"column","")</f>
        <v>column</v>
      </c>
      <c r="N44" s="88" t="str">
        <f>IF($N$42=0,"column","")</f>
        <v>column</v>
      </c>
    </row>
    <row r="45" spans="1:14" ht="10.5" customHeight="1">
      <c r="A45" s="186" t="s">
        <v>51</v>
      </c>
      <c r="B45" s="205"/>
      <c r="C45" s="88">
        <v>255</v>
      </c>
      <c r="D45" s="73"/>
      <c r="E45" s="88">
        <f>IF($E$42=0,"stays","")</f>
      </c>
      <c r="F45" s="88">
        <f>IF($F$42=0,"stays","")</f>
      </c>
      <c r="G45" s="88">
        <f>IF($G$42=0,"stays","")</f>
      </c>
      <c r="H45" s="88">
        <f>IF($H$42=0,"stays","")</f>
      </c>
      <c r="I45" s="88" t="str">
        <f>IF($I$42=0,"stays","")</f>
        <v>stays</v>
      </c>
      <c r="J45" s="88" t="str">
        <f>IF($J$42=0,"stays","")</f>
        <v>stays</v>
      </c>
      <c r="K45" s="88" t="str">
        <f>IF($K$42=0,"stays","")</f>
        <v>stays</v>
      </c>
      <c r="L45" s="88" t="str">
        <f>IF($L$42=0,"stays","")</f>
        <v>stays</v>
      </c>
      <c r="M45" s="88" t="str">
        <f>IF($M$42=0,"stays","")</f>
        <v>stays</v>
      </c>
      <c r="N45" s="88" t="str">
        <f>IF($N$42=0,"stays","")</f>
        <v>stays</v>
      </c>
    </row>
    <row r="46" spans="1:14" ht="10.5" customHeight="1">
      <c r="A46" s="186" t="s">
        <v>52</v>
      </c>
      <c r="B46" s="205"/>
      <c r="C46" s="88">
        <v>30</v>
      </c>
      <c r="D46" s="73"/>
      <c r="E46" s="88">
        <f>IF($E$42=0,"blank.","")</f>
      </c>
      <c r="F46" s="88">
        <f>IF($F$42=0,"blank.","")</f>
      </c>
      <c r="G46" s="88">
        <f>IF($G$42=0,"blank.","")</f>
      </c>
      <c r="H46" s="88">
        <f>IF($H$42=0,"blank.","")</f>
      </c>
      <c r="I46" s="88" t="str">
        <f>IF($I$42=0,"blank.","")</f>
        <v>blank.</v>
      </c>
      <c r="J46" s="88" t="str">
        <f>IF($J$42=0,"blank.","")</f>
        <v>blank.</v>
      </c>
      <c r="K46" s="88" t="str">
        <f>IF($K$42=0,"blank.","")</f>
        <v>blank.</v>
      </c>
      <c r="L46" s="88" t="str">
        <f>IF($L$42=0,"blank.","")</f>
        <v>blank.</v>
      </c>
      <c r="M46" s="88" t="str">
        <f>IF($M$42=0,"blank.","")</f>
        <v>blank.</v>
      </c>
      <c r="N46" s="88" t="str">
        <f>IF($N$42=0,"blank.","")</f>
        <v>blank.</v>
      </c>
    </row>
    <row r="47" spans="1:14" ht="10.5" customHeight="1">
      <c r="A47" s="186" t="s">
        <v>57</v>
      </c>
      <c r="B47" s="205"/>
      <c r="C47" s="88">
        <v>50</v>
      </c>
      <c r="D47" s="73"/>
      <c r="E47" s="88">
        <f>IF($E$42=0," ","")</f>
      </c>
      <c r="F47" s="88">
        <f>IF($F$42=0," ","")</f>
      </c>
      <c r="G47" s="88">
        <f>IF($G$42=0," ","")</f>
      </c>
      <c r="H47" s="88">
        <f>IF($H$42=0," ","")</f>
      </c>
      <c r="I47" s="88" t="str">
        <f>IF($I$42=0," ","")</f>
        <v> </v>
      </c>
      <c r="J47" s="88" t="str">
        <f>IF($J$42=0," ","")</f>
        <v> </v>
      </c>
      <c r="K47" s="88" t="str">
        <f>IF($K$42=0," ","")</f>
        <v> </v>
      </c>
      <c r="L47" s="88" t="str">
        <f>IF($L$42=0," ","")</f>
        <v> </v>
      </c>
      <c r="M47" s="88" t="str">
        <f>IF($M$42=0," ","")</f>
        <v> </v>
      </c>
      <c r="N47" s="88" t="str">
        <f>IF($N$42=0," ","")</f>
        <v> </v>
      </c>
    </row>
    <row r="48" spans="1:14" ht="10.5" customHeight="1">
      <c r="A48" s="186" t="s">
        <v>60</v>
      </c>
      <c r="B48" s="205"/>
      <c r="C48" s="88">
        <v>50</v>
      </c>
      <c r="D48" s="73"/>
      <c r="E48" s="88">
        <f>IF($E$42=0," ","")</f>
      </c>
      <c r="F48" s="88">
        <f>IF($F$42=0," ","")</f>
      </c>
      <c r="G48" s="88">
        <f>IF($G$42=0," ","")</f>
      </c>
      <c r="H48" s="88">
        <f>IF($H$42=0," ","")</f>
      </c>
      <c r="I48" s="88" t="str">
        <f>IF($I$42=0," ","")</f>
        <v> </v>
      </c>
      <c r="J48" s="88" t="str">
        <f>IF($J$42=0," ","")</f>
        <v> </v>
      </c>
      <c r="K48" s="88" t="str">
        <f>IF($K$42=0," ","")</f>
        <v> </v>
      </c>
      <c r="L48" s="88" t="str">
        <f>IF($L$42=0," ","")</f>
        <v> </v>
      </c>
      <c r="M48" s="88" t="str">
        <f>IF($M$42=0," ","")</f>
        <v> </v>
      </c>
      <c r="N48" s="88" t="str">
        <f>IF($N$42=0," ","")</f>
        <v> </v>
      </c>
    </row>
    <row r="49" spans="1:14" ht="10.5" customHeight="1">
      <c r="A49" s="186">
        <v>0</v>
      </c>
      <c r="B49" s="205"/>
      <c r="C49" s="88" t="str">
        <f>IF(A49=0," ","")</f>
        <v> </v>
      </c>
      <c r="D49" s="73"/>
      <c r="E49" s="88">
        <f>IF($E$42=0," ","")</f>
      </c>
      <c r="F49" s="88">
        <f>IF($F$42=0," ","")</f>
      </c>
      <c r="G49" s="88">
        <f>IF($G$42=0," ","")</f>
      </c>
      <c r="H49" s="88">
        <f>IF($H$42=0," ","")</f>
      </c>
      <c r="I49" s="88" t="str">
        <f>IF($I$42=0," ","")</f>
        <v> </v>
      </c>
      <c r="J49" s="88" t="str">
        <f>IF($J$42=0," ","")</f>
        <v> </v>
      </c>
      <c r="K49" s="88" t="str">
        <f>IF($K$42=0," ","")</f>
        <v> </v>
      </c>
      <c r="L49" s="88" t="str">
        <f>IF($L$42=0," ","")</f>
        <v> </v>
      </c>
      <c r="M49" s="88" t="str">
        <f>IF($M$42=0," ","")</f>
        <v> </v>
      </c>
      <c r="N49" s="88" t="str">
        <f>IF($N$42=0," ","")</f>
        <v> </v>
      </c>
    </row>
    <row r="50" spans="1:14" ht="10.5" customHeight="1">
      <c r="A50" s="186">
        <v>0</v>
      </c>
      <c r="B50" s="283"/>
      <c r="C50" s="88" t="str">
        <f>IF(A50=0," ","")</f>
        <v> </v>
      </c>
      <c r="D50" s="73"/>
      <c r="E50" s="88">
        <f>IF($E$42=0," ","")</f>
      </c>
      <c r="F50" s="88">
        <f>IF($F$42=0," ","")</f>
      </c>
      <c r="G50" s="88">
        <f>IF($G$42=0," ","")</f>
      </c>
      <c r="H50" s="88">
        <f>IF($H$42=0," ","")</f>
      </c>
      <c r="I50" s="88" t="str">
        <f>IF($I$42=0," ","")</f>
        <v> </v>
      </c>
      <c r="J50" s="88" t="str">
        <f>IF($J$42=0," ","")</f>
        <v> </v>
      </c>
      <c r="K50" s="88" t="str">
        <f>IF($K$42=0," ","")</f>
        <v> </v>
      </c>
      <c r="L50" s="88" t="str">
        <f>IF($L$42=0," ","")</f>
        <v> </v>
      </c>
      <c r="M50" s="88" t="str">
        <f>IF($M$42=0," ","")</f>
        <v> </v>
      </c>
      <c r="N50" s="88" t="str">
        <f>IF($N$42=0," ","")</f>
        <v> </v>
      </c>
    </row>
    <row r="51" spans="1:14" ht="10.5" customHeight="1">
      <c r="A51" s="186">
        <v>0</v>
      </c>
      <c r="B51" s="283"/>
      <c r="C51" s="88" t="str">
        <f>IF(A51=0," ","")</f>
        <v> </v>
      </c>
      <c r="D51" s="73"/>
      <c r="E51" s="88">
        <f>IF($E$42=0," ","")</f>
      </c>
      <c r="F51" s="88">
        <f>IF($F$42=0," ","")</f>
      </c>
      <c r="G51" s="88">
        <f>IF($G$42=0," ","")</f>
      </c>
      <c r="H51" s="88">
        <f>IF($H$42=0," ","")</f>
      </c>
      <c r="I51" s="88" t="str">
        <f>IF($I$42=0," ","")</f>
        <v> </v>
      </c>
      <c r="J51" s="88" t="str">
        <f>IF($J$42=0," ","")</f>
        <v> </v>
      </c>
      <c r="K51" s="88" t="str">
        <f>IF($K$42=0," ","")</f>
        <v> </v>
      </c>
      <c r="L51" s="88" t="str">
        <f>IF($L$42=0," ","")</f>
        <v> </v>
      </c>
      <c r="M51" s="88" t="str">
        <f>IF($M$42=0," ","")</f>
        <v> </v>
      </c>
      <c r="N51" s="88" t="str">
        <f>IF($N$42=0," ","")</f>
        <v> </v>
      </c>
    </row>
    <row r="52" spans="4:14" ht="10.5" customHeight="1">
      <c r="D52" s="93" t="s">
        <v>42</v>
      </c>
      <c r="E52" s="50">
        <f>IF(E42=0," ",SUM(E43:E51))</f>
        <v>200.03</v>
      </c>
      <c r="F52" s="50">
        <f aca="true" t="shared" si="19" ref="F52:N52">IF(F42=0," ",SUM(F43:F51))</f>
        <v>0</v>
      </c>
      <c r="G52" s="50">
        <f t="shared" si="19"/>
        <v>0</v>
      </c>
      <c r="H52" s="50">
        <f t="shared" si="19"/>
        <v>18.12</v>
      </c>
      <c r="I52" s="50" t="str">
        <f t="shared" si="19"/>
        <v> </v>
      </c>
      <c r="J52" s="50" t="str">
        <f t="shared" si="19"/>
        <v> </v>
      </c>
      <c r="K52" s="50" t="str">
        <f t="shared" si="19"/>
        <v> </v>
      </c>
      <c r="L52" s="50" t="str">
        <f t="shared" si="19"/>
        <v> </v>
      </c>
      <c r="M52" s="50" t="str">
        <f t="shared" si="19"/>
        <v> </v>
      </c>
      <c r="N52" s="50" t="str">
        <f t="shared" si="19"/>
        <v> </v>
      </c>
    </row>
    <row r="53" spans="4:14" ht="3.75" customHeight="1">
      <c r="D53" s="93"/>
      <c r="E53" s="116"/>
      <c r="F53" s="116"/>
      <c r="G53" s="116"/>
      <c r="H53" s="116"/>
      <c r="I53" s="116"/>
      <c r="J53" s="116"/>
      <c r="K53" s="116"/>
      <c r="L53" s="116"/>
      <c r="M53" s="116"/>
      <c r="N53" s="116"/>
    </row>
    <row r="54" spans="1:14" ht="10.5" customHeight="1">
      <c r="A54" s="256" t="s">
        <v>102</v>
      </c>
      <c r="B54" s="256"/>
      <c r="C54" s="256"/>
      <c r="D54" s="256"/>
      <c r="E54" s="256"/>
      <c r="F54" s="256"/>
      <c r="G54" s="256"/>
      <c r="H54" s="256"/>
      <c r="I54" s="256"/>
      <c r="J54" s="256"/>
      <c r="K54" s="256"/>
      <c r="L54" s="256"/>
      <c r="M54" s="256"/>
      <c r="N54" s="256"/>
    </row>
    <row r="55" spans="1:14" ht="10.5" customHeight="1">
      <c r="A55" s="258"/>
      <c r="B55" s="258"/>
      <c r="C55" s="258"/>
      <c r="D55" s="258"/>
      <c r="E55" s="258"/>
      <c r="F55" s="258"/>
      <c r="G55" s="258"/>
      <c r="H55" s="258"/>
      <c r="I55" s="258"/>
      <c r="J55" s="258"/>
      <c r="K55" s="258"/>
      <c r="L55" s="258"/>
      <c r="M55" s="258"/>
      <c r="N55" s="258"/>
    </row>
    <row r="56" spans="1:14" ht="10.5" customHeight="1">
      <c r="A56" s="186" t="s">
        <v>78</v>
      </c>
      <c r="B56" s="204"/>
      <c r="C56" s="204"/>
      <c r="D56" s="205"/>
      <c r="E56" s="145"/>
      <c r="F56" s="186" t="s">
        <v>73</v>
      </c>
      <c r="G56" s="204"/>
      <c r="H56" s="204"/>
      <c r="I56" s="205"/>
      <c r="J56" s="263"/>
      <c r="K56" s="186" t="s">
        <v>71</v>
      </c>
      <c r="L56" s="204"/>
      <c r="M56" s="204"/>
      <c r="N56" s="205"/>
    </row>
    <row r="57" spans="1:14" ht="10.5" customHeight="1">
      <c r="A57" s="247" t="s">
        <v>88</v>
      </c>
      <c r="B57" s="248"/>
      <c r="C57" s="248"/>
      <c r="D57" s="249"/>
      <c r="E57" s="145"/>
      <c r="F57" s="192" t="s">
        <v>58</v>
      </c>
      <c r="G57" s="193"/>
      <c r="H57" s="193"/>
      <c r="I57" s="194"/>
      <c r="J57" s="263"/>
      <c r="K57" s="257" t="s">
        <v>59</v>
      </c>
      <c r="L57" s="257"/>
      <c r="M57" s="257"/>
      <c r="N57" s="257"/>
    </row>
    <row r="58" spans="1:14" ht="10.5" customHeight="1">
      <c r="A58" s="250"/>
      <c r="B58" s="251"/>
      <c r="C58" s="251"/>
      <c r="D58" s="252"/>
      <c r="E58" s="261"/>
      <c r="F58" s="247" t="str">
        <f>CONCATENATE(CONCATENATE("We were ",IF(ABS($L$37)&gt;100,"way off",IF(ABS($L$37&gt;50),"pretty far off",IF(ABS($L$37)&gt;25,"off",IF(ABS($L$37)&gt;10,"pretty close to",IF(ABS($L$37)&gt;0,"really close to","right on")))))," our budget for the month. "),"We had planned to spend ",DOLLAR($L$36,2)," this month, and we ended up spending ",DOLLAR($L$35,2),", so our planning was ",IF($L$37&gt;0,CONCATENATE("over by ",DOLLAR(ABS($L$37),2)),IF($L$37&lt;0,CONCATENATE("under by ",DOLLAR(ABS($L$37),2)),"right on")),".")</f>
        <v>We were pretty close to our budget for the month. We had planned to spend $705.50 this month, and we ended up spending $685.87, so our planning was over by $19.63.</v>
      </c>
      <c r="G58" s="248"/>
      <c r="H58" s="248"/>
      <c r="I58" s="249"/>
      <c r="J58" s="263"/>
      <c r="K58" s="266" t="str">
        <f>CONCATENATE("This month, we spent ",DOLLAR(C64+C65+C66,2),". That was ...")</f>
        <v>This month, we spent $2,383.52. That was ...</v>
      </c>
      <c r="L58" s="189"/>
      <c r="M58" s="189"/>
      <c r="N58" s="267"/>
    </row>
    <row r="59" spans="1:14" ht="10.5" customHeight="1">
      <c r="A59" s="250"/>
      <c r="B59" s="251"/>
      <c r="C59" s="251"/>
      <c r="D59" s="252"/>
      <c r="E59" s="261"/>
      <c r="F59" s="250"/>
      <c r="G59" s="251"/>
      <c r="H59" s="251"/>
      <c r="I59" s="252"/>
      <c r="J59" s="263"/>
      <c r="K59" s="259" t="str">
        <f>CONCATENATE("     • ",DOLLAR(C64,2)," spent on Variable Expenses")</f>
        <v>     • $685.87 spent on Variable Expenses</v>
      </c>
      <c r="L59" s="190"/>
      <c r="M59" s="190"/>
      <c r="N59" s="260"/>
    </row>
    <row r="60" spans="1:14" ht="10.5" customHeight="1">
      <c r="A60" s="250"/>
      <c r="B60" s="251"/>
      <c r="C60" s="251"/>
      <c r="D60" s="252"/>
      <c r="E60" s="261"/>
      <c r="F60" s="250"/>
      <c r="G60" s="251"/>
      <c r="H60" s="251"/>
      <c r="I60" s="252"/>
      <c r="J60" s="263"/>
      <c r="K60" s="259" t="str">
        <f>CONCATENATE("          (like ",B3," / ",C3," / etc.)")</f>
        <v>          (like housecare / groceries / etc.)</v>
      </c>
      <c r="L60" s="190"/>
      <c r="M60" s="190"/>
      <c r="N60" s="260"/>
    </row>
    <row r="61" spans="1:14" ht="10.5" customHeight="1">
      <c r="A61" s="253"/>
      <c r="B61" s="254"/>
      <c r="C61" s="254"/>
      <c r="D61" s="255"/>
      <c r="E61" s="261"/>
      <c r="F61" s="250" t="s">
        <v>96</v>
      </c>
      <c r="G61" s="251"/>
      <c r="H61" s="251"/>
      <c r="I61" s="252"/>
      <c r="J61" s="263"/>
      <c r="K61" s="259" t="str">
        <f>CONCATENATE("     • ",DOLLAR(C65,2)," spent on Regular Expenses")</f>
        <v>     • $1,479.50 spent on Regular Expenses</v>
      </c>
      <c r="L61" s="190"/>
      <c r="M61" s="190"/>
      <c r="N61" s="260"/>
    </row>
    <row r="62" spans="1:14" ht="10.5" customHeight="1">
      <c r="A62" s="262"/>
      <c r="B62" s="262"/>
      <c r="C62" s="262"/>
      <c r="D62" s="262"/>
      <c r="E62" s="261"/>
      <c r="F62" s="250"/>
      <c r="G62" s="251"/>
      <c r="H62" s="251"/>
      <c r="I62" s="252"/>
      <c r="J62" s="263"/>
      <c r="K62" s="259" t="str">
        <f>CONCATENATE("          (like ",A42," / ",A43," / etc.)")</f>
        <v>          (like rent / phone bill / etc.)</v>
      </c>
      <c r="L62" s="190"/>
      <c r="M62" s="190"/>
      <c r="N62" s="260"/>
    </row>
    <row r="63" spans="1:14" ht="10.5" customHeight="1">
      <c r="A63" s="117" t="s">
        <v>64</v>
      </c>
      <c r="B63" s="117" t="s">
        <v>65</v>
      </c>
      <c r="C63" s="117" t="s">
        <v>66</v>
      </c>
      <c r="D63" s="117" t="s">
        <v>67</v>
      </c>
      <c r="E63" s="261"/>
      <c r="F63" s="253"/>
      <c r="G63" s="254"/>
      <c r="H63" s="254"/>
      <c r="I63" s="255"/>
      <c r="J63" s="263"/>
      <c r="K63" s="259" t="str">
        <f>CONCATENATE("     • ",DOLLAR(C66,2)," spent on Irregular Expenses")</f>
        <v>     • $218.15 spent on Irregular Expenses</v>
      </c>
      <c r="L63" s="190"/>
      <c r="M63" s="190"/>
      <c r="N63" s="260"/>
    </row>
    <row r="64" spans="1:14" ht="10.5" customHeight="1">
      <c r="A64" s="110" t="s">
        <v>68</v>
      </c>
      <c r="B64" s="119">
        <f>$L$36</f>
        <v>705.5</v>
      </c>
      <c r="C64" s="119">
        <f>L35</f>
        <v>685.87</v>
      </c>
      <c r="D64" s="50">
        <f>B64-C64</f>
        <v>19.629999999999995</v>
      </c>
      <c r="E64" s="144"/>
      <c r="F64" s="262"/>
      <c r="G64" s="262"/>
      <c r="H64" s="262"/>
      <c r="I64" s="262"/>
      <c r="J64" s="264"/>
      <c r="K64" s="259" t="str">
        <f>CONCATENATE("          (like ",E42," / ",F42," / etc.)")</f>
        <v>          (like car maint. / medical / etc.)</v>
      </c>
      <c r="L64" s="190"/>
      <c r="M64" s="190"/>
      <c r="N64" s="260"/>
    </row>
    <row r="65" spans="1:14" ht="10.5" customHeight="1">
      <c r="A65" s="110" t="s">
        <v>69</v>
      </c>
      <c r="B65" s="119">
        <v>1469.5</v>
      </c>
      <c r="C65" s="119">
        <f>SUM($C$42:$C$51)</f>
        <v>1479.5</v>
      </c>
      <c r="D65" s="50">
        <f>B65-C65</f>
        <v>-10</v>
      </c>
      <c r="E65" s="265"/>
      <c r="F65" s="270" t="s">
        <v>61</v>
      </c>
      <c r="G65" s="271"/>
      <c r="H65" s="272"/>
      <c r="I65" s="50">
        <f>M35</f>
        <v>2600</v>
      </c>
      <c r="J65" s="276"/>
      <c r="K65" s="259" t="str">
        <f>CONCATENATE("We brought in ",DOLLAR($M$35,2)," for the month, so we ended up ",IF(SUM($M$35-(C67))&gt;0,CONCATENATE("making ",DOLLAR(($M$35-C67),2)," beyond what we spent."),IF(SUM($M$35-C67)=0," breaking even.",CONCATENATE(" spending ",DOLLAR($M$35-C67,2)," beyond what we made."))))</f>
        <v>We brought in $2,600.00 for the month, so we ended up making $216.48 beyond what we spent.</v>
      </c>
      <c r="L65" s="190"/>
      <c r="M65" s="190"/>
      <c r="N65" s="260"/>
    </row>
    <row r="66" spans="1:14" ht="10.5" customHeight="1">
      <c r="A66" s="110" t="s">
        <v>70</v>
      </c>
      <c r="B66" s="119">
        <v>375</v>
      </c>
      <c r="C66" s="119">
        <f>SUM($E$52:$N$52)</f>
        <v>218.15</v>
      </c>
      <c r="D66" s="50">
        <f>B66-C66</f>
        <v>156.85</v>
      </c>
      <c r="E66" s="265"/>
      <c r="F66" s="270" t="s">
        <v>62</v>
      </c>
      <c r="G66" s="271"/>
      <c r="H66" s="272"/>
      <c r="I66" s="50">
        <f>C67</f>
        <v>2383.52</v>
      </c>
      <c r="J66" s="265"/>
      <c r="K66" s="259"/>
      <c r="L66" s="190"/>
      <c r="M66" s="190"/>
      <c r="N66" s="260"/>
    </row>
    <row r="67" spans="1:14" ht="10.5" customHeight="1">
      <c r="A67" s="109" t="s">
        <v>18</v>
      </c>
      <c r="B67" s="50">
        <f>SUM(B64:B66)</f>
        <v>2550</v>
      </c>
      <c r="C67" s="50">
        <f>SUM(C64:C66)</f>
        <v>2383.52</v>
      </c>
      <c r="D67" s="112">
        <f>SUM(D64:D66)</f>
        <v>166.48</v>
      </c>
      <c r="E67" s="265"/>
      <c r="F67" s="273" t="s">
        <v>67</v>
      </c>
      <c r="G67" s="274"/>
      <c r="H67" s="275"/>
      <c r="I67" s="112">
        <f>I65-I66</f>
        <v>216.48000000000002</v>
      </c>
      <c r="J67" s="120"/>
      <c r="K67" s="268" t="s">
        <v>72</v>
      </c>
      <c r="L67" s="191"/>
      <c r="M67" s="191"/>
      <c r="N67" s="269"/>
    </row>
    <row r="68" spans="1:14" ht="10.5" customHeight="1">
      <c r="A68" s="258"/>
      <c r="B68" s="258"/>
      <c r="C68" s="258"/>
      <c r="D68" s="258"/>
      <c r="E68" s="258"/>
      <c r="F68" s="258"/>
      <c r="G68" s="258"/>
      <c r="H68" s="258"/>
      <c r="I68" s="258"/>
      <c r="J68" s="258"/>
      <c r="K68" s="258"/>
      <c r="L68" s="258"/>
      <c r="M68" s="258"/>
      <c r="N68" s="258"/>
    </row>
    <row r="69" s="113" customFormat="1" ht="3.75" customHeight="1"/>
    <row r="70" spans="1:14" ht="10.5" customHeight="1">
      <c r="A70" s="78"/>
      <c r="B70" s="78"/>
      <c r="C70" s="78"/>
      <c r="D70" s="78"/>
      <c r="E70" s="78"/>
      <c r="F70" s="78"/>
      <c r="G70" s="78"/>
      <c r="H70" s="78"/>
      <c r="I70" s="78"/>
      <c r="J70" s="78"/>
      <c r="K70" s="78"/>
      <c r="L70" s="78"/>
      <c r="M70" s="78"/>
      <c r="N70" s="78"/>
    </row>
    <row r="71" spans="1:6" ht="10.5" customHeight="1">
      <c r="A71" s="78"/>
      <c r="B71" s="78"/>
      <c r="C71" s="78"/>
      <c r="D71" s="78"/>
      <c r="E71" s="78"/>
      <c r="F71" s="78"/>
    </row>
    <row r="72" spans="1:6" ht="10.5" customHeight="1">
      <c r="A72" s="78"/>
      <c r="B72" s="78"/>
      <c r="C72" s="78"/>
      <c r="D72" s="78"/>
      <c r="E72" s="78"/>
      <c r="F72" s="78"/>
    </row>
    <row r="73" spans="1:6" ht="10.5" customHeight="1">
      <c r="A73" s="78"/>
      <c r="B73" s="78"/>
      <c r="C73" s="78"/>
      <c r="D73" s="78"/>
      <c r="E73" s="78"/>
      <c r="F73" s="78"/>
    </row>
    <row r="74" spans="1:6" ht="10.5" customHeight="1">
      <c r="A74" s="78"/>
      <c r="B74" s="78"/>
      <c r="C74" s="78"/>
      <c r="D74" s="78"/>
      <c r="E74" s="78"/>
      <c r="F74" s="78"/>
    </row>
    <row r="75" spans="1:6" ht="10.5" customHeight="1">
      <c r="A75" s="78"/>
      <c r="B75" s="78"/>
      <c r="C75" s="78"/>
      <c r="D75" s="78"/>
      <c r="E75" s="78"/>
      <c r="F75" s="78"/>
    </row>
    <row r="76" spans="1:6" ht="10.5" customHeight="1">
      <c r="A76" s="78"/>
      <c r="B76" s="78"/>
      <c r="C76" s="78"/>
      <c r="D76" s="78"/>
      <c r="E76" s="78"/>
      <c r="F76" s="78"/>
    </row>
    <row r="77" spans="1:6" ht="10.5" customHeight="1">
      <c r="A77" s="78"/>
      <c r="B77" s="78"/>
      <c r="C77" s="78"/>
      <c r="D77" s="78"/>
      <c r="E77" s="78"/>
      <c r="F77" s="78"/>
    </row>
    <row r="78" spans="1:6" ht="10.5" customHeight="1">
      <c r="A78" s="78"/>
      <c r="B78" s="78"/>
      <c r="C78" s="78"/>
      <c r="D78" s="78"/>
      <c r="E78" s="78"/>
      <c r="F78" s="78"/>
    </row>
    <row r="79" spans="1:6" ht="10.5" customHeight="1">
      <c r="A79" s="78"/>
      <c r="B79" s="78"/>
      <c r="C79" s="78"/>
      <c r="D79" s="78"/>
      <c r="E79" s="78"/>
      <c r="F79" s="78"/>
    </row>
    <row r="80" spans="1:6" ht="10.5" customHeight="1">
      <c r="A80" s="111"/>
      <c r="B80" s="111"/>
      <c r="C80" s="111"/>
      <c r="D80" s="111"/>
      <c r="E80" s="111"/>
      <c r="F80" s="111"/>
    </row>
    <row r="81" spans="1:6" ht="10.5" customHeight="1">
      <c r="A81" s="111"/>
      <c r="B81" s="111"/>
      <c r="C81" s="111"/>
      <c r="D81" s="111"/>
      <c r="E81" s="111"/>
      <c r="F81" s="111"/>
    </row>
    <row r="82" spans="1:6" ht="10.5" customHeight="1">
      <c r="A82" s="111"/>
      <c r="B82" s="111"/>
      <c r="C82" s="111"/>
      <c r="D82" s="111"/>
      <c r="E82" s="111"/>
      <c r="F82" s="111"/>
    </row>
    <row r="83" spans="1:6" ht="10.5" customHeight="1">
      <c r="A83" s="111"/>
      <c r="B83" s="111"/>
      <c r="C83" s="111"/>
      <c r="D83" s="111"/>
      <c r="E83" s="111"/>
      <c r="F83" s="111"/>
    </row>
  </sheetData>
  <sheetProtection/>
  <mergeCells count="46">
    <mergeCell ref="A41:C41"/>
    <mergeCell ref="E41:N41"/>
    <mergeCell ref="A42:B42"/>
    <mergeCell ref="A43:B43"/>
    <mergeCell ref="A1:K1"/>
    <mergeCell ref="A2:K2"/>
    <mergeCell ref="A40:C40"/>
    <mergeCell ref="E40:N40"/>
    <mergeCell ref="L1:N2"/>
    <mergeCell ref="A48:B48"/>
    <mergeCell ref="A49:B49"/>
    <mergeCell ref="A50:B50"/>
    <mergeCell ref="A51:B51"/>
    <mergeCell ref="A44:B44"/>
    <mergeCell ref="A45:B45"/>
    <mergeCell ref="A46:B46"/>
    <mergeCell ref="A47:B47"/>
    <mergeCell ref="A54:N54"/>
    <mergeCell ref="A55:N55"/>
    <mergeCell ref="A56:D56"/>
    <mergeCell ref="F56:I56"/>
    <mergeCell ref="J56:J64"/>
    <mergeCell ref="K56:N56"/>
    <mergeCell ref="A57:D61"/>
    <mergeCell ref="F57:I57"/>
    <mergeCell ref="K57:N57"/>
    <mergeCell ref="E58:E63"/>
    <mergeCell ref="F61:I63"/>
    <mergeCell ref="K61:N61"/>
    <mergeCell ref="A62:D62"/>
    <mergeCell ref="K62:N62"/>
    <mergeCell ref="K63:N63"/>
    <mergeCell ref="F58:I60"/>
    <mergeCell ref="K58:N58"/>
    <mergeCell ref="K59:N59"/>
    <mergeCell ref="K60:N60"/>
    <mergeCell ref="A68:N68"/>
    <mergeCell ref="F64:I64"/>
    <mergeCell ref="K64:N64"/>
    <mergeCell ref="E65:E67"/>
    <mergeCell ref="F65:H65"/>
    <mergeCell ref="J65:J66"/>
    <mergeCell ref="K65:N66"/>
    <mergeCell ref="F66:H66"/>
    <mergeCell ref="F67:H67"/>
    <mergeCell ref="K67:N67"/>
  </mergeCells>
  <conditionalFormatting sqref="A71:F79 L4:N37 A70:N70">
    <cfRule type="cellIs" priority="1" dxfId="9" operator="lessThan" stopIfTrue="1">
      <formula>0</formula>
    </cfRule>
  </conditionalFormatting>
  <conditionalFormatting sqref="B8:K34">
    <cfRule type="cellIs" priority="2" dxfId="13" operator="equal" stopIfTrue="1">
      <formula>" "</formula>
    </cfRule>
  </conditionalFormatting>
  <conditionalFormatting sqref="B36:K36">
    <cfRule type="cellIs" priority="3" dxfId="9" operator="lessThan" stopIfTrue="1">
      <formula>0</formula>
    </cfRule>
    <cfRule type="cellIs" priority="4" dxfId="20" operator="equal" stopIfTrue="1">
      <formula>" "</formula>
    </cfRule>
  </conditionalFormatting>
  <conditionalFormatting sqref="B4:K4">
    <cfRule type="cellIs" priority="5" dxfId="13" operator="equal" stopIfTrue="1">
      <formula>" "</formula>
    </cfRule>
    <cfRule type="cellIs" priority="6" dxfId="2" operator="equal" stopIfTrue="1">
      <formula>"This"</formula>
    </cfRule>
  </conditionalFormatting>
  <conditionalFormatting sqref="B5:K5">
    <cfRule type="cellIs" priority="7" dxfId="13" operator="equal" stopIfTrue="1">
      <formula>" "</formula>
    </cfRule>
    <cfRule type="cellIs" priority="8" dxfId="2" operator="equal" stopIfTrue="1">
      <formula>"column"</formula>
    </cfRule>
  </conditionalFormatting>
  <conditionalFormatting sqref="B6:K6">
    <cfRule type="cellIs" priority="9" dxfId="13" operator="equal" stopIfTrue="1">
      <formula>" "</formula>
    </cfRule>
    <cfRule type="cellIs" priority="10" dxfId="2" operator="equal" stopIfTrue="1">
      <formula>"stays"</formula>
    </cfRule>
  </conditionalFormatting>
  <conditionalFormatting sqref="B7:K7">
    <cfRule type="cellIs" priority="11" dxfId="13" operator="equal" stopIfTrue="1">
      <formula>" "</formula>
    </cfRule>
    <cfRule type="cellIs" priority="12" dxfId="2" operator="equal" stopIfTrue="1">
      <formula>"blank."</formula>
    </cfRule>
  </conditionalFormatting>
  <conditionalFormatting sqref="E42:N42 B3:K3 B38:K38 B50:B51 A42:A51">
    <cfRule type="cellIs" priority="13" dxfId="11" operator="equal" stopIfTrue="1">
      <formula>0</formula>
    </cfRule>
  </conditionalFormatting>
  <conditionalFormatting sqref="B35:K35">
    <cfRule type="cellIs" priority="14" dxfId="10" operator="equal" stopIfTrue="1">
      <formula>" "</formula>
    </cfRule>
  </conditionalFormatting>
  <conditionalFormatting sqref="B37:K37">
    <cfRule type="cellIs" priority="15" dxfId="9" operator="lessThan" stopIfTrue="1">
      <formula>0</formula>
    </cfRule>
    <cfRule type="cellIs" priority="16" dxfId="1" operator="equal" stopIfTrue="1">
      <formula>" "</formula>
    </cfRule>
  </conditionalFormatting>
  <conditionalFormatting sqref="E53:N53">
    <cfRule type="cellIs" priority="17" dxfId="1" operator="equal" stopIfTrue="1">
      <formula>" "</formula>
    </cfRule>
  </conditionalFormatting>
  <conditionalFormatting sqref="E47:N51 C42:C51">
    <cfRule type="cellIs" priority="18" dxfId="2" operator="equal" stopIfTrue="1">
      <formula>" "</formula>
    </cfRule>
  </conditionalFormatting>
  <conditionalFormatting sqref="E46:N46">
    <cfRule type="cellIs" priority="19" dxfId="2" operator="equal" stopIfTrue="1">
      <formula>"blank."</formula>
    </cfRule>
  </conditionalFormatting>
  <conditionalFormatting sqref="E43:N43">
    <cfRule type="cellIs" priority="20" dxfId="2" operator="equal" stopIfTrue="1">
      <formula>"This"</formula>
    </cfRule>
  </conditionalFormatting>
  <conditionalFormatting sqref="E44:N44">
    <cfRule type="cellIs" priority="21" dxfId="2" operator="equal" stopIfTrue="1">
      <formula>"column"</formula>
    </cfRule>
  </conditionalFormatting>
  <conditionalFormatting sqref="E45:N45">
    <cfRule type="cellIs" priority="22" dxfId="2" operator="equal" stopIfTrue="1">
      <formula>"stays"</formula>
    </cfRule>
  </conditionalFormatting>
  <conditionalFormatting sqref="E52:N52">
    <cfRule type="cellIs" priority="23" dxfId="1" operator="equal" stopIfTrue="1">
      <formula>" "</formula>
    </cfRule>
    <cfRule type="cellIs" priority="24" dxfId="0" operator="equal" stopIfTrue="1">
      <formula>0</formula>
    </cfRule>
  </conditionalFormatting>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70"/>
  <sheetViews>
    <sheetView showGridLines="0" zoomScalePageLayoutView="0" workbookViewId="0" topLeftCell="A1">
      <selection activeCell="B4" sqref="B4"/>
    </sheetView>
  </sheetViews>
  <sheetFormatPr defaultColWidth="9.28125" defaultRowHeight="10.5" customHeight="1"/>
  <cols>
    <col min="1" max="14" width="12.140625" style="75" customWidth="1"/>
    <col min="15" max="16384" width="9.28125" style="75" customWidth="1"/>
  </cols>
  <sheetData>
    <row r="1" spans="1:14" ht="10.5" customHeight="1">
      <c r="A1" s="277" t="s">
        <v>75</v>
      </c>
      <c r="B1" s="278"/>
      <c r="C1" s="278"/>
      <c r="D1" s="278"/>
      <c r="E1" s="278"/>
      <c r="F1" s="278"/>
      <c r="G1" s="278"/>
      <c r="H1" s="278"/>
      <c r="I1" s="278"/>
      <c r="J1" s="278"/>
      <c r="K1" s="278"/>
      <c r="L1" s="132"/>
      <c r="M1" s="121"/>
      <c r="N1" s="122"/>
    </row>
    <row r="2" spans="1:14" ht="10.5" customHeight="1" thickBot="1">
      <c r="A2" s="280" t="s">
        <v>79</v>
      </c>
      <c r="B2" s="281"/>
      <c r="C2" s="281"/>
      <c r="D2" s="281"/>
      <c r="E2" s="281"/>
      <c r="F2" s="281"/>
      <c r="G2" s="281"/>
      <c r="H2" s="281"/>
      <c r="I2" s="281"/>
      <c r="J2" s="281"/>
      <c r="K2" s="281"/>
      <c r="L2" s="133"/>
      <c r="M2" s="123"/>
      <c r="N2" s="123"/>
    </row>
    <row r="3" spans="1:14" s="39" customFormat="1" ht="10.5" customHeight="1">
      <c r="A3" s="114">
        <f>DATE('Start Here'!S128,1,1)</f>
        <v>39814</v>
      </c>
      <c r="B3" s="37" t="str">
        <f>'Start Here'!O40</f>
        <v>housecare</v>
      </c>
      <c r="C3" s="37" t="str">
        <f>'Start Here'!O41</f>
        <v>groceries</v>
      </c>
      <c r="D3" s="37" t="str">
        <f>'Start Here'!O42</f>
        <v>dining out</v>
      </c>
      <c r="E3" s="37" t="str">
        <f>'Start Here'!O43</f>
        <v>car gas</v>
      </c>
      <c r="F3" s="37" t="str">
        <f>'Start Here'!O44</f>
        <v>haircuts</v>
      </c>
      <c r="G3" s="37" t="str">
        <f>'Start Here'!O45</f>
        <v>misc.</v>
      </c>
      <c r="H3" s="37">
        <f>'Start Here'!O46</f>
        <v>0</v>
      </c>
      <c r="I3" s="37">
        <f>'Start Here'!O47</f>
        <v>0</v>
      </c>
      <c r="J3" s="37">
        <f>'Start Here'!O48</f>
        <v>0</v>
      </c>
      <c r="K3" s="37">
        <f>'Start Here'!O49</f>
        <v>0</v>
      </c>
      <c r="L3" s="134" t="s">
        <v>5</v>
      </c>
      <c r="M3" s="125" t="s">
        <v>3</v>
      </c>
      <c r="N3" s="38" t="s">
        <v>4</v>
      </c>
    </row>
    <row r="4" spans="1:14" ht="10.5" customHeight="1">
      <c r="A4" s="167">
        <v>1</v>
      </c>
      <c r="B4" s="76">
        <f aca="true" t="shared" si="0" ref="B4:K4">IF(B3=0,"This","")</f>
      </c>
      <c r="C4" s="76">
        <f t="shared" si="0"/>
      </c>
      <c r="D4" s="76">
        <f t="shared" si="0"/>
      </c>
      <c r="E4" s="76">
        <f t="shared" si="0"/>
      </c>
      <c r="F4" s="76">
        <f t="shared" si="0"/>
      </c>
      <c r="G4" s="76">
        <f t="shared" si="0"/>
      </c>
      <c r="H4" s="76" t="str">
        <f t="shared" si="0"/>
        <v>This</v>
      </c>
      <c r="I4" s="76" t="str">
        <f t="shared" si="0"/>
        <v>This</v>
      </c>
      <c r="J4" s="76" t="str">
        <f t="shared" si="0"/>
        <v>This</v>
      </c>
      <c r="K4" s="76" t="str">
        <f t="shared" si="0"/>
        <v>This</v>
      </c>
      <c r="L4" s="77">
        <f aca="true" t="shared" si="1" ref="L4:L34">SUM(B4:K4)</f>
        <v>0</v>
      </c>
      <c r="M4" s="126"/>
      <c r="N4" s="77">
        <f>M4-L4-'Start Here'!O77-'Start Here'!O89</f>
        <v>-1844.5</v>
      </c>
    </row>
    <row r="5" spans="1:14" ht="10.5" customHeight="1">
      <c r="A5" s="118">
        <f aca="true" t="shared" si="2" ref="A5:A34">A4+1</f>
        <v>2</v>
      </c>
      <c r="B5" s="76">
        <f>IF(B3=0,"column","")</f>
      </c>
      <c r="C5" s="76">
        <f aca="true" t="shared" si="3" ref="C5:H5">IF(C3=0,"column","")</f>
      </c>
      <c r="D5" s="76">
        <f t="shared" si="3"/>
      </c>
      <c r="E5" s="76">
        <f t="shared" si="3"/>
      </c>
      <c r="F5" s="76">
        <f t="shared" si="3"/>
      </c>
      <c r="G5" s="76">
        <f t="shared" si="3"/>
      </c>
      <c r="H5" s="76" t="str">
        <f t="shared" si="3"/>
        <v>column</v>
      </c>
      <c r="I5" s="76" t="str">
        <f>IF(I3=0,"column","")</f>
        <v>column</v>
      </c>
      <c r="J5" s="76" t="str">
        <f>IF(J3=0,"column","")</f>
        <v>column</v>
      </c>
      <c r="K5" s="76" t="str">
        <f>IF(K3=0,"column","")</f>
        <v>column</v>
      </c>
      <c r="L5" s="77">
        <f t="shared" si="1"/>
        <v>0</v>
      </c>
      <c r="M5" s="126"/>
      <c r="N5" s="77">
        <f aca="true" t="shared" si="4" ref="N5:N34">N4+M5-L5</f>
        <v>-1844.5</v>
      </c>
    </row>
    <row r="6" spans="1:14" ht="10.5" customHeight="1">
      <c r="A6" s="118">
        <f t="shared" si="2"/>
        <v>3</v>
      </c>
      <c r="B6" s="76">
        <f>IF(B3=0,"stays","")</f>
      </c>
      <c r="C6" s="76">
        <f aca="true" t="shared" si="5" ref="C6:H6">IF(C3=0,"stays","")</f>
      </c>
      <c r="D6" s="76">
        <f t="shared" si="5"/>
      </c>
      <c r="E6" s="76">
        <f t="shared" si="5"/>
      </c>
      <c r="F6" s="76">
        <f t="shared" si="5"/>
      </c>
      <c r="G6" s="76">
        <f t="shared" si="5"/>
      </c>
      <c r="H6" s="76" t="str">
        <f t="shared" si="5"/>
        <v>stays</v>
      </c>
      <c r="I6" s="76" t="str">
        <f>IF(I3=0,"stays","")</f>
        <v>stays</v>
      </c>
      <c r="J6" s="76" t="str">
        <f>IF(J3=0,"stays","")</f>
        <v>stays</v>
      </c>
      <c r="K6" s="76" t="str">
        <f>IF(K3=0,"stays","")</f>
        <v>stays</v>
      </c>
      <c r="L6" s="77">
        <f t="shared" si="1"/>
        <v>0</v>
      </c>
      <c r="M6" s="126"/>
      <c r="N6" s="77">
        <f t="shared" si="4"/>
        <v>-1844.5</v>
      </c>
    </row>
    <row r="7" spans="1:14" ht="10.5" customHeight="1">
      <c r="A7" s="118">
        <f t="shared" si="2"/>
        <v>4</v>
      </c>
      <c r="B7" s="76">
        <f>IF(B3=0,"blank.","")</f>
      </c>
      <c r="C7" s="76">
        <f aca="true" t="shared" si="6" ref="C7:H7">IF(C3=0,"blank.","")</f>
      </c>
      <c r="D7" s="76">
        <f t="shared" si="6"/>
      </c>
      <c r="E7" s="76">
        <f t="shared" si="6"/>
      </c>
      <c r="F7" s="76">
        <f t="shared" si="6"/>
      </c>
      <c r="G7" s="76">
        <f t="shared" si="6"/>
      </c>
      <c r="H7" s="76" t="str">
        <f t="shared" si="6"/>
        <v>blank.</v>
      </c>
      <c r="I7" s="76" t="str">
        <f>IF(I3=0,"blank.","")</f>
        <v>blank.</v>
      </c>
      <c r="J7" s="76" t="str">
        <f>IF(J3=0,"blank.","")</f>
        <v>blank.</v>
      </c>
      <c r="K7" s="76" t="str">
        <f>IF(K3=0,"blank.","")</f>
        <v>blank.</v>
      </c>
      <c r="L7" s="77">
        <f t="shared" si="1"/>
        <v>0</v>
      </c>
      <c r="M7" s="126"/>
      <c r="N7" s="77">
        <f t="shared" si="4"/>
        <v>-1844.5</v>
      </c>
    </row>
    <row r="8" spans="1:14" ht="10.5" customHeight="1">
      <c r="A8" s="118">
        <f t="shared" si="2"/>
        <v>5</v>
      </c>
      <c r="B8" s="76">
        <f aca="true" t="shared" si="7" ref="B8:B34">IF($B$3=0," ","")</f>
      </c>
      <c r="C8" s="76">
        <f aca="true" t="shared" si="8" ref="C8:C34">IF($C$3=0," ","")</f>
      </c>
      <c r="D8" s="76">
        <f aca="true" t="shared" si="9" ref="D8:D34">IF($D$3=0," ","")</f>
      </c>
      <c r="E8" s="76">
        <f aca="true" t="shared" si="10" ref="E8:E34">IF($E$3=0," ","")</f>
      </c>
      <c r="F8" s="76">
        <f aca="true" t="shared" si="11" ref="F8:F34">IF($F$3=0," ","")</f>
      </c>
      <c r="G8" s="76">
        <f aca="true" t="shared" si="12" ref="G8:G34">IF($G$3=0," ","")</f>
      </c>
      <c r="H8" s="76" t="str">
        <f aca="true" t="shared" si="13" ref="H8:H34">IF($H$3=0," ","")</f>
        <v> </v>
      </c>
      <c r="I8" s="76" t="str">
        <f aca="true" t="shared" si="14" ref="I8:I34">IF($I$3=0," ","")</f>
        <v> </v>
      </c>
      <c r="J8" s="76" t="str">
        <f aca="true" t="shared" si="15" ref="J8:J34">IF($J$3=0," ","")</f>
        <v> </v>
      </c>
      <c r="K8" s="76" t="str">
        <f aca="true" t="shared" si="16" ref="K8:K34">IF($K$3=0," ","")</f>
        <v> </v>
      </c>
      <c r="L8" s="77">
        <f t="shared" si="1"/>
        <v>0</v>
      </c>
      <c r="M8" s="126"/>
      <c r="N8" s="77">
        <f t="shared" si="4"/>
        <v>-1844.5</v>
      </c>
    </row>
    <row r="9" spans="1:14" ht="10.5" customHeight="1">
      <c r="A9" s="118">
        <f t="shared" si="2"/>
        <v>6</v>
      </c>
      <c r="B9" s="76">
        <f t="shared" si="7"/>
      </c>
      <c r="C9" s="76">
        <f t="shared" si="8"/>
      </c>
      <c r="D9" s="76">
        <f t="shared" si="9"/>
      </c>
      <c r="E9" s="76">
        <f t="shared" si="10"/>
      </c>
      <c r="F9" s="76">
        <f t="shared" si="11"/>
      </c>
      <c r="G9" s="76">
        <f t="shared" si="12"/>
      </c>
      <c r="H9" s="76" t="str">
        <f t="shared" si="13"/>
        <v> </v>
      </c>
      <c r="I9" s="76" t="str">
        <f t="shared" si="14"/>
        <v> </v>
      </c>
      <c r="J9" s="76" t="str">
        <f t="shared" si="15"/>
        <v> </v>
      </c>
      <c r="K9" s="76" t="str">
        <f t="shared" si="16"/>
        <v> </v>
      </c>
      <c r="L9" s="77">
        <f t="shared" si="1"/>
        <v>0</v>
      </c>
      <c r="M9" s="126"/>
      <c r="N9" s="77">
        <f t="shared" si="4"/>
        <v>-1844.5</v>
      </c>
    </row>
    <row r="10" spans="1:14" ht="10.5" customHeight="1">
      <c r="A10" s="118">
        <f t="shared" si="2"/>
        <v>7</v>
      </c>
      <c r="B10" s="76">
        <f t="shared" si="7"/>
      </c>
      <c r="C10" s="76">
        <f t="shared" si="8"/>
      </c>
      <c r="D10" s="76">
        <f t="shared" si="9"/>
      </c>
      <c r="E10" s="76">
        <f t="shared" si="10"/>
      </c>
      <c r="F10" s="76">
        <f t="shared" si="11"/>
      </c>
      <c r="G10" s="76">
        <f t="shared" si="12"/>
      </c>
      <c r="H10" s="76" t="str">
        <f t="shared" si="13"/>
        <v> </v>
      </c>
      <c r="I10" s="76" t="str">
        <f t="shared" si="14"/>
        <v> </v>
      </c>
      <c r="J10" s="76" t="str">
        <f t="shared" si="15"/>
        <v> </v>
      </c>
      <c r="K10" s="76" t="str">
        <f t="shared" si="16"/>
        <v> </v>
      </c>
      <c r="L10" s="77">
        <f t="shared" si="1"/>
        <v>0</v>
      </c>
      <c r="M10" s="126"/>
      <c r="N10" s="77">
        <f t="shared" si="4"/>
        <v>-1844.5</v>
      </c>
    </row>
    <row r="11" spans="1:14" ht="10.5" customHeight="1">
      <c r="A11" s="118">
        <f t="shared" si="2"/>
        <v>8</v>
      </c>
      <c r="B11" s="76">
        <f t="shared" si="7"/>
      </c>
      <c r="C11" s="76">
        <f t="shared" si="8"/>
      </c>
      <c r="D11" s="76">
        <f t="shared" si="9"/>
      </c>
      <c r="E11" s="76">
        <f t="shared" si="10"/>
      </c>
      <c r="F11" s="76">
        <f t="shared" si="11"/>
      </c>
      <c r="G11" s="76">
        <f t="shared" si="12"/>
      </c>
      <c r="H11" s="76" t="str">
        <f t="shared" si="13"/>
        <v> </v>
      </c>
      <c r="I11" s="76" t="str">
        <f t="shared" si="14"/>
        <v> </v>
      </c>
      <c r="J11" s="76" t="str">
        <f t="shared" si="15"/>
        <v> </v>
      </c>
      <c r="K11" s="76" t="str">
        <f t="shared" si="16"/>
        <v> </v>
      </c>
      <c r="L11" s="77">
        <f t="shared" si="1"/>
        <v>0</v>
      </c>
      <c r="M11" s="126"/>
      <c r="N11" s="77">
        <f t="shared" si="4"/>
        <v>-1844.5</v>
      </c>
    </row>
    <row r="12" spans="1:14" ht="10.5" customHeight="1">
      <c r="A12" s="118">
        <f t="shared" si="2"/>
        <v>9</v>
      </c>
      <c r="B12" s="76">
        <f t="shared" si="7"/>
      </c>
      <c r="C12" s="76">
        <f t="shared" si="8"/>
      </c>
      <c r="D12" s="76">
        <f t="shared" si="9"/>
      </c>
      <c r="E12" s="76">
        <f t="shared" si="10"/>
      </c>
      <c r="F12" s="76">
        <f t="shared" si="11"/>
      </c>
      <c r="G12" s="76">
        <f t="shared" si="12"/>
      </c>
      <c r="H12" s="76" t="str">
        <f t="shared" si="13"/>
        <v> </v>
      </c>
      <c r="I12" s="76" t="str">
        <f t="shared" si="14"/>
        <v> </v>
      </c>
      <c r="J12" s="76" t="str">
        <f t="shared" si="15"/>
        <v> </v>
      </c>
      <c r="K12" s="76" t="str">
        <f t="shared" si="16"/>
        <v> </v>
      </c>
      <c r="L12" s="77">
        <f t="shared" si="1"/>
        <v>0</v>
      </c>
      <c r="M12" s="126"/>
      <c r="N12" s="77">
        <f t="shared" si="4"/>
        <v>-1844.5</v>
      </c>
    </row>
    <row r="13" spans="1:14" ht="10.5" customHeight="1">
      <c r="A13" s="118">
        <f t="shared" si="2"/>
        <v>10</v>
      </c>
      <c r="B13" s="76">
        <f t="shared" si="7"/>
      </c>
      <c r="C13" s="76">
        <f t="shared" si="8"/>
      </c>
      <c r="D13" s="76">
        <f t="shared" si="9"/>
      </c>
      <c r="E13" s="76">
        <f t="shared" si="10"/>
      </c>
      <c r="F13" s="76">
        <f t="shared" si="11"/>
      </c>
      <c r="G13" s="76">
        <f t="shared" si="12"/>
      </c>
      <c r="H13" s="76" t="str">
        <f t="shared" si="13"/>
        <v> </v>
      </c>
      <c r="I13" s="76" t="str">
        <f t="shared" si="14"/>
        <v> </v>
      </c>
      <c r="J13" s="76" t="str">
        <f t="shared" si="15"/>
        <v> </v>
      </c>
      <c r="K13" s="76" t="str">
        <f t="shared" si="16"/>
        <v> </v>
      </c>
      <c r="L13" s="77">
        <f t="shared" si="1"/>
        <v>0</v>
      </c>
      <c r="M13" s="126"/>
      <c r="N13" s="77">
        <f t="shared" si="4"/>
        <v>-1844.5</v>
      </c>
    </row>
    <row r="14" spans="1:14" ht="10.5" customHeight="1">
      <c r="A14" s="118">
        <f t="shared" si="2"/>
        <v>11</v>
      </c>
      <c r="B14" s="76">
        <f t="shared" si="7"/>
      </c>
      <c r="C14" s="76">
        <f t="shared" si="8"/>
      </c>
      <c r="D14" s="76">
        <f t="shared" si="9"/>
      </c>
      <c r="E14" s="76">
        <f t="shared" si="10"/>
      </c>
      <c r="F14" s="76">
        <f t="shared" si="11"/>
      </c>
      <c r="G14" s="76">
        <f t="shared" si="12"/>
      </c>
      <c r="H14" s="76" t="str">
        <f t="shared" si="13"/>
        <v> </v>
      </c>
      <c r="I14" s="76" t="str">
        <f t="shared" si="14"/>
        <v> </v>
      </c>
      <c r="J14" s="76" t="str">
        <f t="shared" si="15"/>
        <v> </v>
      </c>
      <c r="K14" s="76" t="str">
        <f t="shared" si="16"/>
        <v> </v>
      </c>
      <c r="L14" s="77">
        <f t="shared" si="1"/>
        <v>0</v>
      </c>
      <c r="M14" s="126"/>
      <c r="N14" s="77">
        <f t="shared" si="4"/>
        <v>-1844.5</v>
      </c>
    </row>
    <row r="15" spans="1:14" ht="10.5" customHeight="1">
      <c r="A15" s="118">
        <f t="shared" si="2"/>
        <v>12</v>
      </c>
      <c r="B15" s="76">
        <f t="shared" si="7"/>
      </c>
      <c r="C15" s="76">
        <f t="shared" si="8"/>
      </c>
      <c r="D15" s="76">
        <f t="shared" si="9"/>
      </c>
      <c r="E15" s="76">
        <f t="shared" si="10"/>
      </c>
      <c r="F15" s="76">
        <f t="shared" si="11"/>
      </c>
      <c r="G15" s="76">
        <f t="shared" si="12"/>
      </c>
      <c r="H15" s="76" t="str">
        <f t="shared" si="13"/>
        <v> </v>
      </c>
      <c r="I15" s="76" t="str">
        <f t="shared" si="14"/>
        <v> </v>
      </c>
      <c r="J15" s="76" t="str">
        <f t="shared" si="15"/>
        <v> </v>
      </c>
      <c r="K15" s="76" t="str">
        <f t="shared" si="16"/>
        <v> </v>
      </c>
      <c r="L15" s="77">
        <f t="shared" si="1"/>
        <v>0</v>
      </c>
      <c r="M15" s="126"/>
      <c r="N15" s="77">
        <f t="shared" si="4"/>
        <v>-1844.5</v>
      </c>
    </row>
    <row r="16" spans="1:14" ht="10.5" customHeight="1">
      <c r="A16" s="118">
        <f t="shared" si="2"/>
        <v>13</v>
      </c>
      <c r="B16" s="76">
        <f t="shared" si="7"/>
      </c>
      <c r="C16" s="76">
        <f t="shared" si="8"/>
      </c>
      <c r="D16" s="76">
        <f t="shared" si="9"/>
      </c>
      <c r="E16" s="76">
        <f t="shared" si="10"/>
      </c>
      <c r="F16" s="76">
        <f t="shared" si="11"/>
      </c>
      <c r="G16" s="76">
        <f t="shared" si="12"/>
      </c>
      <c r="H16" s="76" t="str">
        <f t="shared" si="13"/>
        <v> </v>
      </c>
      <c r="I16" s="76" t="str">
        <f t="shared" si="14"/>
        <v> </v>
      </c>
      <c r="J16" s="76" t="str">
        <f t="shared" si="15"/>
        <v> </v>
      </c>
      <c r="K16" s="76" t="str">
        <f t="shared" si="16"/>
        <v> </v>
      </c>
      <c r="L16" s="77">
        <f t="shared" si="1"/>
        <v>0</v>
      </c>
      <c r="M16" s="126"/>
      <c r="N16" s="77">
        <f t="shared" si="4"/>
        <v>-1844.5</v>
      </c>
    </row>
    <row r="17" spans="1:14" ht="10.5" customHeight="1">
      <c r="A17" s="118">
        <f t="shared" si="2"/>
        <v>14</v>
      </c>
      <c r="B17" s="76">
        <f t="shared" si="7"/>
      </c>
      <c r="C17" s="76">
        <f t="shared" si="8"/>
      </c>
      <c r="D17" s="76">
        <f t="shared" si="9"/>
      </c>
      <c r="E17" s="76">
        <f t="shared" si="10"/>
      </c>
      <c r="F17" s="76">
        <f t="shared" si="11"/>
      </c>
      <c r="G17" s="76">
        <f t="shared" si="12"/>
      </c>
      <c r="H17" s="76" t="str">
        <f t="shared" si="13"/>
        <v> </v>
      </c>
      <c r="I17" s="76" t="str">
        <f t="shared" si="14"/>
        <v> </v>
      </c>
      <c r="J17" s="76" t="str">
        <f t="shared" si="15"/>
        <v> </v>
      </c>
      <c r="K17" s="76" t="str">
        <f t="shared" si="16"/>
        <v> </v>
      </c>
      <c r="L17" s="77">
        <f t="shared" si="1"/>
        <v>0</v>
      </c>
      <c r="M17" s="126"/>
      <c r="N17" s="77">
        <f t="shared" si="4"/>
        <v>-1844.5</v>
      </c>
    </row>
    <row r="18" spans="1:14" ht="10.5" customHeight="1">
      <c r="A18" s="118">
        <f t="shared" si="2"/>
        <v>15</v>
      </c>
      <c r="B18" s="76">
        <f t="shared" si="7"/>
      </c>
      <c r="C18" s="76">
        <f t="shared" si="8"/>
      </c>
      <c r="D18" s="76">
        <f t="shared" si="9"/>
      </c>
      <c r="E18" s="76">
        <f t="shared" si="10"/>
      </c>
      <c r="F18" s="76">
        <f t="shared" si="11"/>
      </c>
      <c r="G18" s="76">
        <f t="shared" si="12"/>
      </c>
      <c r="H18" s="76" t="str">
        <f t="shared" si="13"/>
        <v> </v>
      </c>
      <c r="I18" s="76" t="str">
        <f t="shared" si="14"/>
        <v> </v>
      </c>
      <c r="J18" s="76" t="str">
        <f t="shared" si="15"/>
        <v> </v>
      </c>
      <c r="K18" s="76" t="str">
        <f t="shared" si="16"/>
        <v> </v>
      </c>
      <c r="L18" s="77">
        <f t="shared" si="1"/>
        <v>0</v>
      </c>
      <c r="M18" s="126"/>
      <c r="N18" s="77">
        <f t="shared" si="4"/>
        <v>-1844.5</v>
      </c>
    </row>
    <row r="19" spans="1:14" ht="10.5" customHeight="1">
      <c r="A19" s="118">
        <f t="shared" si="2"/>
        <v>16</v>
      </c>
      <c r="B19" s="76">
        <f t="shared" si="7"/>
      </c>
      <c r="C19" s="76">
        <f t="shared" si="8"/>
      </c>
      <c r="D19" s="76">
        <f>IF($D$3=0," ","")</f>
      </c>
      <c r="E19" s="76">
        <f t="shared" si="10"/>
      </c>
      <c r="F19" s="76">
        <f t="shared" si="11"/>
      </c>
      <c r="G19" s="76">
        <f t="shared" si="12"/>
      </c>
      <c r="H19" s="76" t="str">
        <f t="shared" si="13"/>
        <v> </v>
      </c>
      <c r="I19" s="76" t="str">
        <f t="shared" si="14"/>
        <v> </v>
      </c>
      <c r="J19" s="76" t="str">
        <f t="shared" si="15"/>
        <v> </v>
      </c>
      <c r="K19" s="76" t="str">
        <f t="shared" si="16"/>
        <v> </v>
      </c>
      <c r="L19" s="77">
        <f t="shared" si="1"/>
        <v>0</v>
      </c>
      <c r="M19" s="126"/>
      <c r="N19" s="77">
        <f t="shared" si="4"/>
        <v>-1844.5</v>
      </c>
    </row>
    <row r="20" spans="1:14" ht="10.5" customHeight="1">
      <c r="A20" s="118">
        <f t="shared" si="2"/>
        <v>17</v>
      </c>
      <c r="B20" s="76">
        <f t="shared" si="7"/>
      </c>
      <c r="C20" s="76">
        <f t="shared" si="8"/>
      </c>
      <c r="D20" s="76">
        <f t="shared" si="9"/>
      </c>
      <c r="E20" s="76">
        <f t="shared" si="10"/>
      </c>
      <c r="F20" s="76">
        <f t="shared" si="11"/>
      </c>
      <c r="G20" s="76">
        <f t="shared" si="12"/>
      </c>
      <c r="H20" s="76" t="str">
        <f t="shared" si="13"/>
        <v> </v>
      </c>
      <c r="I20" s="76" t="str">
        <f t="shared" si="14"/>
        <v> </v>
      </c>
      <c r="J20" s="76" t="str">
        <f t="shared" si="15"/>
        <v> </v>
      </c>
      <c r="K20" s="76" t="str">
        <f t="shared" si="16"/>
        <v> </v>
      </c>
      <c r="L20" s="77">
        <f t="shared" si="1"/>
        <v>0</v>
      </c>
      <c r="M20" s="126"/>
      <c r="N20" s="77">
        <f t="shared" si="4"/>
        <v>-1844.5</v>
      </c>
    </row>
    <row r="21" spans="1:14" ht="10.5" customHeight="1">
      <c r="A21" s="118">
        <f t="shared" si="2"/>
        <v>18</v>
      </c>
      <c r="B21" s="76">
        <f t="shared" si="7"/>
      </c>
      <c r="C21" s="76">
        <f t="shared" si="8"/>
      </c>
      <c r="D21" s="76">
        <f t="shared" si="9"/>
      </c>
      <c r="E21" s="76">
        <f t="shared" si="10"/>
      </c>
      <c r="F21" s="76">
        <f t="shared" si="11"/>
      </c>
      <c r="G21" s="76">
        <f t="shared" si="12"/>
      </c>
      <c r="H21" s="76" t="str">
        <f t="shared" si="13"/>
        <v> </v>
      </c>
      <c r="I21" s="76" t="str">
        <f t="shared" si="14"/>
        <v> </v>
      </c>
      <c r="J21" s="76" t="str">
        <f t="shared" si="15"/>
        <v> </v>
      </c>
      <c r="K21" s="76" t="str">
        <f t="shared" si="16"/>
        <v> </v>
      </c>
      <c r="L21" s="77">
        <f t="shared" si="1"/>
        <v>0</v>
      </c>
      <c r="M21" s="126"/>
      <c r="N21" s="77">
        <f t="shared" si="4"/>
        <v>-1844.5</v>
      </c>
    </row>
    <row r="22" spans="1:14" ht="10.5" customHeight="1">
      <c r="A22" s="118">
        <f t="shared" si="2"/>
        <v>19</v>
      </c>
      <c r="B22" s="76">
        <f t="shared" si="7"/>
      </c>
      <c r="C22" s="76">
        <f t="shared" si="8"/>
      </c>
      <c r="D22" s="76">
        <f t="shared" si="9"/>
      </c>
      <c r="E22" s="76">
        <f t="shared" si="10"/>
      </c>
      <c r="F22" s="76">
        <f t="shared" si="11"/>
      </c>
      <c r="G22" s="76">
        <f t="shared" si="12"/>
      </c>
      <c r="H22" s="76" t="str">
        <f t="shared" si="13"/>
        <v> </v>
      </c>
      <c r="I22" s="76" t="str">
        <f t="shared" si="14"/>
        <v> </v>
      </c>
      <c r="J22" s="76" t="str">
        <f t="shared" si="15"/>
        <v> </v>
      </c>
      <c r="K22" s="76" t="str">
        <f t="shared" si="16"/>
        <v> </v>
      </c>
      <c r="L22" s="77">
        <f t="shared" si="1"/>
        <v>0</v>
      </c>
      <c r="M22" s="126"/>
      <c r="N22" s="79">
        <f t="shared" si="4"/>
        <v>-1844.5</v>
      </c>
    </row>
    <row r="23" spans="1:14" ht="10.5" customHeight="1">
      <c r="A23" s="118">
        <f t="shared" si="2"/>
        <v>20</v>
      </c>
      <c r="B23" s="76">
        <f t="shared" si="7"/>
      </c>
      <c r="C23" s="76">
        <f t="shared" si="8"/>
      </c>
      <c r="D23" s="76">
        <f t="shared" si="9"/>
      </c>
      <c r="E23" s="76">
        <f t="shared" si="10"/>
      </c>
      <c r="F23" s="76">
        <f t="shared" si="11"/>
      </c>
      <c r="G23" s="76">
        <f t="shared" si="12"/>
      </c>
      <c r="H23" s="76" t="str">
        <f t="shared" si="13"/>
        <v> </v>
      </c>
      <c r="I23" s="76" t="str">
        <f t="shared" si="14"/>
        <v> </v>
      </c>
      <c r="J23" s="76" t="str">
        <f t="shared" si="15"/>
        <v> </v>
      </c>
      <c r="K23" s="76" t="str">
        <f t="shared" si="16"/>
        <v> </v>
      </c>
      <c r="L23" s="77">
        <f t="shared" si="1"/>
        <v>0</v>
      </c>
      <c r="M23" s="126"/>
      <c r="N23" s="79">
        <f t="shared" si="4"/>
        <v>-1844.5</v>
      </c>
    </row>
    <row r="24" spans="1:14" ht="10.5" customHeight="1">
      <c r="A24" s="118">
        <f t="shared" si="2"/>
        <v>21</v>
      </c>
      <c r="B24" s="76">
        <f t="shared" si="7"/>
      </c>
      <c r="C24" s="76">
        <f t="shared" si="8"/>
      </c>
      <c r="D24" s="76">
        <f t="shared" si="9"/>
      </c>
      <c r="E24" s="76">
        <f t="shared" si="10"/>
      </c>
      <c r="F24" s="76">
        <f t="shared" si="11"/>
      </c>
      <c r="G24" s="76">
        <f t="shared" si="12"/>
      </c>
      <c r="H24" s="76" t="str">
        <f t="shared" si="13"/>
        <v> </v>
      </c>
      <c r="I24" s="76" t="str">
        <f t="shared" si="14"/>
        <v> </v>
      </c>
      <c r="J24" s="76" t="str">
        <f t="shared" si="15"/>
        <v> </v>
      </c>
      <c r="K24" s="76" t="str">
        <f t="shared" si="16"/>
        <v> </v>
      </c>
      <c r="L24" s="77">
        <f t="shared" si="1"/>
        <v>0</v>
      </c>
      <c r="M24" s="126"/>
      <c r="N24" s="79">
        <f t="shared" si="4"/>
        <v>-1844.5</v>
      </c>
    </row>
    <row r="25" spans="1:14" ht="10.5" customHeight="1">
      <c r="A25" s="118">
        <f t="shared" si="2"/>
        <v>22</v>
      </c>
      <c r="B25" s="76">
        <f t="shared" si="7"/>
      </c>
      <c r="C25" s="76">
        <f t="shared" si="8"/>
      </c>
      <c r="D25" s="76">
        <f t="shared" si="9"/>
      </c>
      <c r="E25" s="76">
        <f t="shared" si="10"/>
      </c>
      <c r="F25" s="76">
        <f t="shared" si="11"/>
      </c>
      <c r="G25" s="76">
        <f t="shared" si="12"/>
      </c>
      <c r="H25" s="76" t="str">
        <f t="shared" si="13"/>
        <v> </v>
      </c>
      <c r="I25" s="76" t="str">
        <f t="shared" si="14"/>
        <v> </v>
      </c>
      <c r="J25" s="76" t="str">
        <f t="shared" si="15"/>
        <v> </v>
      </c>
      <c r="K25" s="76" t="str">
        <f t="shared" si="16"/>
        <v> </v>
      </c>
      <c r="L25" s="77">
        <f t="shared" si="1"/>
        <v>0</v>
      </c>
      <c r="M25" s="126"/>
      <c r="N25" s="79">
        <f t="shared" si="4"/>
        <v>-1844.5</v>
      </c>
    </row>
    <row r="26" spans="1:14" ht="10.5" customHeight="1">
      <c r="A26" s="118">
        <f t="shared" si="2"/>
        <v>23</v>
      </c>
      <c r="B26" s="76">
        <f t="shared" si="7"/>
      </c>
      <c r="C26" s="76">
        <f t="shared" si="8"/>
      </c>
      <c r="D26" s="76">
        <f t="shared" si="9"/>
      </c>
      <c r="E26" s="76">
        <f t="shared" si="10"/>
      </c>
      <c r="F26" s="76">
        <f t="shared" si="11"/>
      </c>
      <c r="G26" s="76">
        <f t="shared" si="12"/>
      </c>
      <c r="H26" s="76" t="str">
        <f t="shared" si="13"/>
        <v> </v>
      </c>
      <c r="I26" s="76" t="str">
        <f t="shared" si="14"/>
        <v> </v>
      </c>
      <c r="J26" s="76" t="str">
        <f t="shared" si="15"/>
        <v> </v>
      </c>
      <c r="K26" s="76" t="str">
        <f t="shared" si="16"/>
        <v> </v>
      </c>
      <c r="L26" s="77">
        <f t="shared" si="1"/>
        <v>0</v>
      </c>
      <c r="M26" s="126"/>
      <c r="N26" s="79">
        <f t="shared" si="4"/>
        <v>-1844.5</v>
      </c>
    </row>
    <row r="27" spans="1:14" ht="10.5" customHeight="1">
      <c r="A27" s="118">
        <f t="shared" si="2"/>
        <v>24</v>
      </c>
      <c r="B27" s="76">
        <f t="shared" si="7"/>
      </c>
      <c r="C27" s="76">
        <f t="shared" si="8"/>
      </c>
      <c r="D27" s="76">
        <f t="shared" si="9"/>
      </c>
      <c r="E27" s="76">
        <f t="shared" si="10"/>
      </c>
      <c r="F27" s="76">
        <f t="shared" si="11"/>
      </c>
      <c r="G27" s="76">
        <f t="shared" si="12"/>
      </c>
      <c r="H27" s="76" t="str">
        <f t="shared" si="13"/>
        <v> </v>
      </c>
      <c r="I27" s="76" t="str">
        <f t="shared" si="14"/>
        <v> </v>
      </c>
      <c r="J27" s="76" t="str">
        <f t="shared" si="15"/>
        <v> </v>
      </c>
      <c r="K27" s="76" t="str">
        <f t="shared" si="16"/>
        <v> </v>
      </c>
      <c r="L27" s="77">
        <f t="shared" si="1"/>
        <v>0</v>
      </c>
      <c r="M27" s="126"/>
      <c r="N27" s="79">
        <f t="shared" si="4"/>
        <v>-1844.5</v>
      </c>
    </row>
    <row r="28" spans="1:14" ht="10.5" customHeight="1">
      <c r="A28" s="118">
        <f t="shared" si="2"/>
        <v>25</v>
      </c>
      <c r="B28" s="76">
        <f t="shared" si="7"/>
      </c>
      <c r="C28" s="76">
        <f t="shared" si="8"/>
      </c>
      <c r="D28" s="76">
        <f t="shared" si="9"/>
      </c>
      <c r="E28" s="76">
        <f t="shared" si="10"/>
      </c>
      <c r="F28" s="76">
        <f t="shared" si="11"/>
      </c>
      <c r="G28" s="76">
        <f t="shared" si="12"/>
      </c>
      <c r="H28" s="76" t="str">
        <f t="shared" si="13"/>
        <v> </v>
      </c>
      <c r="I28" s="76" t="str">
        <f t="shared" si="14"/>
        <v> </v>
      </c>
      <c r="J28" s="76" t="str">
        <f t="shared" si="15"/>
        <v> </v>
      </c>
      <c r="K28" s="76" t="str">
        <f t="shared" si="16"/>
        <v> </v>
      </c>
      <c r="L28" s="77">
        <f t="shared" si="1"/>
        <v>0</v>
      </c>
      <c r="M28" s="126"/>
      <c r="N28" s="79">
        <f t="shared" si="4"/>
        <v>-1844.5</v>
      </c>
    </row>
    <row r="29" spans="1:14" ht="10.5" customHeight="1">
      <c r="A29" s="118">
        <f t="shared" si="2"/>
        <v>26</v>
      </c>
      <c r="B29" s="76">
        <f t="shared" si="7"/>
      </c>
      <c r="C29" s="76">
        <f t="shared" si="8"/>
      </c>
      <c r="D29" s="76">
        <f t="shared" si="9"/>
      </c>
      <c r="E29" s="76">
        <f t="shared" si="10"/>
      </c>
      <c r="F29" s="76">
        <f t="shared" si="11"/>
      </c>
      <c r="G29" s="76">
        <f t="shared" si="12"/>
      </c>
      <c r="H29" s="76" t="str">
        <f t="shared" si="13"/>
        <v> </v>
      </c>
      <c r="I29" s="76" t="str">
        <f t="shared" si="14"/>
        <v> </v>
      </c>
      <c r="J29" s="76" t="str">
        <f t="shared" si="15"/>
        <v> </v>
      </c>
      <c r="K29" s="76" t="str">
        <f t="shared" si="16"/>
        <v> </v>
      </c>
      <c r="L29" s="77">
        <f t="shared" si="1"/>
        <v>0</v>
      </c>
      <c r="M29" s="126"/>
      <c r="N29" s="79">
        <f t="shared" si="4"/>
        <v>-1844.5</v>
      </c>
    </row>
    <row r="30" spans="1:14" ht="10.5" customHeight="1">
      <c r="A30" s="118">
        <f t="shared" si="2"/>
        <v>27</v>
      </c>
      <c r="B30" s="76">
        <f t="shared" si="7"/>
      </c>
      <c r="C30" s="76">
        <f t="shared" si="8"/>
      </c>
      <c r="D30" s="76">
        <f t="shared" si="9"/>
      </c>
      <c r="E30" s="76">
        <f t="shared" si="10"/>
      </c>
      <c r="F30" s="76">
        <f t="shared" si="11"/>
      </c>
      <c r="G30" s="76">
        <f t="shared" si="12"/>
      </c>
      <c r="H30" s="76" t="str">
        <f t="shared" si="13"/>
        <v> </v>
      </c>
      <c r="I30" s="76" t="str">
        <f t="shared" si="14"/>
        <v> </v>
      </c>
      <c r="J30" s="76" t="str">
        <f t="shared" si="15"/>
        <v> </v>
      </c>
      <c r="K30" s="76" t="str">
        <f t="shared" si="16"/>
        <v> </v>
      </c>
      <c r="L30" s="77">
        <f t="shared" si="1"/>
        <v>0</v>
      </c>
      <c r="M30" s="126"/>
      <c r="N30" s="79">
        <f t="shared" si="4"/>
        <v>-1844.5</v>
      </c>
    </row>
    <row r="31" spans="1:14" ht="10.5" customHeight="1">
      <c r="A31" s="118">
        <f t="shared" si="2"/>
        <v>28</v>
      </c>
      <c r="B31" s="76">
        <f t="shared" si="7"/>
      </c>
      <c r="C31" s="76">
        <f t="shared" si="8"/>
      </c>
      <c r="D31" s="76">
        <f t="shared" si="9"/>
      </c>
      <c r="E31" s="76">
        <f t="shared" si="10"/>
      </c>
      <c r="F31" s="76">
        <f t="shared" si="11"/>
      </c>
      <c r="G31" s="76">
        <f t="shared" si="12"/>
      </c>
      <c r="H31" s="76" t="str">
        <f t="shared" si="13"/>
        <v> </v>
      </c>
      <c r="I31" s="76" t="str">
        <f t="shared" si="14"/>
        <v> </v>
      </c>
      <c r="J31" s="76" t="str">
        <f t="shared" si="15"/>
        <v> </v>
      </c>
      <c r="K31" s="76" t="str">
        <f t="shared" si="16"/>
        <v> </v>
      </c>
      <c r="L31" s="77">
        <f t="shared" si="1"/>
        <v>0</v>
      </c>
      <c r="M31" s="126"/>
      <c r="N31" s="79">
        <f t="shared" si="4"/>
        <v>-1844.5</v>
      </c>
    </row>
    <row r="32" spans="1:14" ht="10.5" customHeight="1">
      <c r="A32" s="118">
        <f t="shared" si="2"/>
        <v>29</v>
      </c>
      <c r="B32" s="76">
        <f t="shared" si="7"/>
      </c>
      <c r="C32" s="76">
        <f t="shared" si="8"/>
      </c>
      <c r="D32" s="76">
        <f t="shared" si="9"/>
      </c>
      <c r="E32" s="76">
        <f t="shared" si="10"/>
      </c>
      <c r="F32" s="76">
        <f t="shared" si="11"/>
      </c>
      <c r="G32" s="76">
        <f t="shared" si="12"/>
      </c>
      <c r="H32" s="76" t="str">
        <f t="shared" si="13"/>
        <v> </v>
      </c>
      <c r="I32" s="76" t="str">
        <f t="shared" si="14"/>
        <v> </v>
      </c>
      <c r="J32" s="76" t="str">
        <f t="shared" si="15"/>
        <v> </v>
      </c>
      <c r="K32" s="76" t="str">
        <f t="shared" si="16"/>
        <v> </v>
      </c>
      <c r="L32" s="77">
        <f t="shared" si="1"/>
        <v>0</v>
      </c>
      <c r="M32" s="126"/>
      <c r="N32" s="77">
        <f t="shared" si="4"/>
        <v>-1844.5</v>
      </c>
    </row>
    <row r="33" spans="1:14" ht="10.5" customHeight="1">
      <c r="A33" s="118">
        <f t="shared" si="2"/>
        <v>30</v>
      </c>
      <c r="B33" s="76">
        <f t="shared" si="7"/>
      </c>
      <c r="C33" s="76">
        <f t="shared" si="8"/>
      </c>
      <c r="D33" s="76">
        <f t="shared" si="9"/>
      </c>
      <c r="E33" s="76">
        <f t="shared" si="10"/>
      </c>
      <c r="F33" s="76">
        <f t="shared" si="11"/>
      </c>
      <c r="G33" s="76">
        <f t="shared" si="12"/>
      </c>
      <c r="H33" s="76" t="str">
        <f t="shared" si="13"/>
        <v> </v>
      </c>
      <c r="I33" s="76" t="str">
        <f t="shared" si="14"/>
        <v> </v>
      </c>
      <c r="J33" s="76" t="str">
        <f t="shared" si="15"/>
        <v> </v>
      </c>
      <c r="K33" s="76" t="str">
        <f t="shared" si="16"/>
        <v> </v>
      </c>
      <c r="L33" s="77">
        <f t="shared" si="1"/>
        <v>0</v>
      </c>
      <c r="M33" s="126"/>
      <c r="N33" s="77">
        <f t="shared" si="4"/>
        <v>-1844.5</v>
      </c>
    </row>
    <row r="34" spans="1:14" ht="10.5" customHeight="1" thickBot="1">
      <c r="A34" s="118">
        <f t="shared" si="2"/>
        <v>31</v>
      </c>
      <c r="B34" s="76">
        <f t="shared" si="7"/>
      </c>
      <c r="C34" s="76">
        <f t="shared" si="8"/>
      </c>
      <c r="D34" s="76">
        <f t="shared" si="9"/>
      </c>
      <c r="E34" s="76">
        <f t="shared" si="10"/>
      </c>
      <c r="F34" s="76">
        <f t="shared" si="11"/>
      </c>
      <c r="G34" s="76">
        <f t="shared" si="12"/>
      </c>
      <c r="H34" s="76" t="str">
        <f t="shared" si="13"/>
        <v> </v>
      </c>
      <c r="I34" s="76" t="str">
        <f t="shared" si="14"/>
        <v> </v>
      </c>
      <c r="J34" s="76" t="str">
        <f t="shared" si="15"/>
        <v> </v>
      </c>
      <c r="K34" s="124" t="str">
        <f t="shared" si="16"/>
        <v> </v>
      </c>
      <c r="L34" s="77">
        <f t="shared" si="1"/>
        <v>0</v>
      </c>
      <c r="M34" s="127"/>
      <c r="N34" s="77">
        <f t="shared" si="4"/>
        <v>-1844.5</v>
      </c>
    </row>
    <row r="35" spans="1:14" ht="10.5" customHeight="1">
      <c r="A35" s="80" t="s">
        <v>5</v>
      </c>
      <c r="B35" s="81">
        <f>IF($B$3=0," ",SUM(B4:B34))</f>
        <v>0</v>
      </c>
      <c r="C35" s="81">
        <f>IF($C$3=0," ",SUM(C4:C34))</f>
        <v>0</v>
      </c>
      <c r="D35" s="81">
        <f>IF($D$3=0," ",SUM(D4:D34))</f>
        <v>0</v>
      </c>
      <c r="E35" s="81">
        <f>IF($E$3=0," ",SUM(E4:E34))</f>
        <v>0</v>
      </c>
      <c r="F35" s="81">
        <f>IF($F$3=0," ",SUM(F4:F34))</f>
        <v>0</v>
      </c>
      <c r="G35" s="81">
        <f>IF($G$3=0," ",SUM(G4:G34))</f>
        <v>0</v>
      </c>
      <c r="H35" s="81" t="str">
        <f>IF($H$3=0," ",SUM(H4:H34))</f>
        <v> </v>
      </c>
      <c r="I35" s="81" t="str">
        <f>IF($I$3=0," ",SUM(I4:I34))</f>
        <v> </v>
      </c>
      <c r="J35" s="81" t="str">
        <f>IF($J$3=0," ",SUM(J4:J34))</f>
        <v> </v>
      </c>
      <c r="K35" s="81" t="str">
        <f>IF($K$3=0," ",SUM(K4:K34))</f>
        <v> </v>
      </c>
      <c r="L35" s="135">
        <f>SUM(L4:L34)</f>
        <v>0</v>
      </c>
      <c r="M35" s="128">
        <f>SUM(M4:M34)</f>
        <v>0</v>
      </c>
      <c r="N35" s="82">
        <f>N34</f>
        <v>-1844.5</v>
      </c>
    </row>
    <row r="36" spans="1:14" ht="10.5" customHeight="1">
      <c r="A36" s="83" t="s">
        <v>2</v>
      </c>
      <c r="B36" s="84">
        <f>IF($B$3=0," ",'Start Here'!J96)</f>
        <v>30</v>
      </c>
      <c r="C36" s="84">
        <f>IF($C$3=0," ",'Start Here'!J97)</f>
        <v>400</v>
      </c>
      <c r="D36" s="84">
        <f>IF($D$3=0," ",'Start Here'!J98)</f>
        <v>85</v>
      </c>
      <c r="E36" s="84">
        <f>IF($E$3=0," ",'Start Here'!J99)</f>
        <v>100</v>
      </c>
      <c r="F36" s="84">
        <f>IF($F$3=0," ",'Start Here'!J100)</f>
        <v>35</v>
      </c>
      <c r="G36" s="84">
        <f>IF($G$3=0," ",'Start Here'!J101)</f>
        <v>55.5</v>
      </c>
      <c r="H36" s="84" t="str">
        <f>IF($H$3=0," ",'Start Here'!J102)</f>
        <v> </v>
      </c>
      <c r="I36" s="84" t="str">
        <f>IF($I$3=0," ",'Start Here'!J103)</f>
        <v> </v>
      </c>
      <c r="J36" s="84" t="str">
        <f>IF($J$3=0," ",'Start Here'!J104)</f>
        <v> </v>
      </c>
      <c r="K36" s="84" t="str">
        <f>IF($K$3=0," ",'Start Here'!J105)</f>
        <v> </v>
      </c>
      <c r="L36" s="136">
        <f>SUM(B36:K36)</f>
        <v>705.5</v>
      </c>
      <c r="M36" s="129"/>
      <c r="N36" s="85"/>
    </row>
    <row r="37" spans="1:14" ht="10.5" customHeight="1">
      <c r="A37" s="86" t="s">
        <v>1</v>
      </c>
      <c r="B37" s="47">
        <f aca="true" t="shared" si="17" ref="B37:K37">IF(B3=0," ",B36-B35)</f>
        <v>30</v>
      </c>
      <c r="C37" s="47">
        <f t="shared" si="17"/>
        <v>400</v>
      </c>
      <c r="D37" s="47">
        <f t="shared" si="17"/>
        <v>85</v>
      </c>
      <c r="E37" s="47">
        <f t="shared" si="17"/>
        <v>100</v>
      </c>
      <c r="F37" s="47">
        <f t="shared" si="17"/>
        <v>35</v>
      </c>
      <c r="G37" s="47">
        <f t="shared" si="17"/>
        <v>55.5</v>
      </c>
      <c r="H37" s="47" t="str">
        <f t="shared" si="17"/>
        <v> </v>
      </c>
      <c r="I37" s="47" t="str">
        <f t="shared" si="17"/>
        <v> </v>
      </c>
      <c r="J37" s="47" t="str">
        <f t="shared" si="17"/>
        <v> </v>
      </c>
      <c r="K37" s="47" t="str">
        <f t="shared" si="17"/>
        <v> </v>
      </c>
      <c r="L37" s="137">
        <f>L36-L35</f>
        <v>705.5</v>
      </c>
      <c r="M37" s="130"/>
      <c r="N37" s="85">
        <f>IF((SUM(B4:K31)+SUM(M4:M31)+SUM(C42:C51)+SUM(G42:G51))&gt;0,1,0)</f>
        <v>0</v>
      </c>
    </row>
    <row r="38" spans="1:14" s="40" customFormat="1" ht="10.5" customHeight="1" thickBot="1">
      <c r="A38" s="115">
        <f aca="true" t="shared" si="18" ref="A38:N38">A3</f>
        <v>39814</v>
      </c>
      <c r="B38" s="41" t="str">
        <f t="shared" si="18"/>
        <v>housecare</v>
      </c>
      <c r="C38" s="41" t="str">
        <f t="shared" si="18"/>
        <v>groceries</v>
      </c>
      <c r="D38" s="41" t="str">
        <f t="shared" si="18"/>
        <v>dining out</v>
      </c>
      <c r="E38" s="41" t="str">
        <f t="shared" si="18"/>
        <v>car gas</v>
      </c>
      <c r="F38" s="41" t="str">
        <f t="shared" si="18"/>
        <v>haircuts</v>
      </c>
      <c r="G38" s="41" t="str">
        <f t="shared" si="18"/>
        <v>misc.</v>
      </c>
      <c r="H38" s="41">
        <f t="shared" si="18"/>
        <v>0</v>
      </c>
      <c r="I38" s="41">
        <f t="shared" si="18"/>
        <v>0</v>
      </c>
      <c r="J38" s="41">
        <f t="shared" si="18"/>
        <v>0</v>
      </c>
      <c r="K38" s="41">
        <f t="shared" si="18"/>
        <v>0</v>
      </c>
      <c r="L38" s="42" t="str">
        <f t="shared" si="18"/>
        <v>total spent</v>
      </c>
      <c r="M38" s="131" t="str">
        <f t="shared" si="18"/>
        <v>income</v>
      </c>
      <c r="N38" s="42" t="str">
        <f t="shared" si="18"/>
        <v>what's left</v>
      </c>
    </row>
    <row r="39" ht="3.75" customHeight="1">
      <c r="E39" s="87"/>
    </row>
    <row r="40" spans="1:14" ht="10.5" customHeight="1">
      <c r="A40" s="282" t="s">
        <v>76</v>
      </c>
      <c r="B40" s="282"/>
      <c r="C40" s="282"/>
      <c r="E40" s="282" t="s">
        <v>77</v>
      </c>
      <c r="F40" s="282"/>
      <c r="G40" s="282"/>
      <c r="H40" s="282"/>
      <c r="I40" s="282"/>
      <c r="J40" s="282"/>
      <c r="K40" s="282"/>
      <c r="L40" s="282"/>
      <c r="M40" s="282"/>
      <c r="N40" s="282"/>
    </row>
    <row r="41" spans="1:14" ht="10.5" customHeight="1">
      <c r="A41" s="277" t="s">
        <v>74</v>
      </c>
      <c r="B41" s="278"/>
      <c r="C41" s="279"/>
      <c r="E41" s="277" t="s">
        <v>89</v>
      </c>
      <c r="F41" s="278"/>
      <c r="G41" s="278"/>
      <c r="H41" s="278"/>
      <c r="I41" s="278"/>
      <c r="J41" s="278"/>
      <c r="K41" s="278"/>
      <c r="L41" s="278"/>
      <c r="M41" s="278"/>
      <c r="N41" s="279"/>
    </row>
    <row r="42" spans="1:14" ht="10.5" customHeight="1">
      <c r="A42" s="186" t="str">
        <f>'Start Here'!S23</f>
        <v>rent</v>
      </c>
      <c r="B42" s="205"/>
      <c r="C42" s="88">
        <f aca="true" t="shared" si="19" ref="C42:C51">IF(A42=0," ","")</f>
      </c>
      <c r="D42" s="113"/>
      <c r="E42" s="89" t="str">
        <f>'Start Here'!$Q$30</f>
        <v>car maint.</v>
      </c>
      <c r="F42" s="89" t="str">
        <f>'Start Here'!$Q$31</f>
        <v>medical</v>
      </c>
      <c r="G42" s="89" t="str">
        <f>'Start Here'!$Q$32</f>
        <v>medicine</v>
      </c>
      <c r="H42" s="89" t="str">
        <f>'Start Here'!$Q$33</f>
        <v>gifts</v>
      </c>
      <c r="I42" s="89">
        <f>'Start Here'!$Q$34</f>
        <v>0</v>
      </c>
      <c r="J42" s="89">
        <f>'Start Here'!$Q$35</f>
        <v>0</v>
      </c>
      <c r="K42" s="89">
        <f>'Start Here'!$Q$36</f>
        <v>0</v>
      </c>
      <c r="L42" s="89">
        <f>'Start Here'!$Q$37</f>
        <v>0</v>
      </c>
      <c r="M42" s="89">
        <f>'Start Here'!$Q$38</f>
        <v>0</v>
      </c>
      <c r="N42" s="89">
        <f>'Start Here'!$Q$39</f>
        <v>0</v>
      </c>
    </row>
    <row r="43" spans="1:14" ht="10.5" customHeight="1">
      <c r="A43" s="186" t="str">
        <f>'Start Here'!S24</f>
        <v>phone bill</v>
      </c>
      <c r="B43" s="205"/>
      <c r="C43" s="88">
        <f t="shared" si="19"/>
      </c>
      <c r="D43" s="73"/>
      <c r="E43" s="88">
        <f>IF($E$42=0,"column","")</f>
      </c>
      <c r="F43" s="88">
        <f>IF($F$42=0,"column","")</f>
      </c>
      <c r="G43" s="88">
        <f>IF($G$42=0,"This","")</f>
      </c>
      <c r="H43" s="88">
        <f>IF($H$42=0,"This","")</f>
      </c>
      <c r="I43" s="88" t="str">
        <f>IF($I$42=0,"This","")</f>
        <v>This</v>
      </c>
      <c r="J43" s="88" t="str">
        <f>IF($J$42=0,"This","")</f>
        <v>This</v>
      </c>
      <c r="K43" s="88" t="str">
        <f>IF($K$42=0,"This","")</f>
        <v>This</v>
      </c>
      <c r="L43" s="88" t="str">
        <f>IF($L$42=0,"This","")</f>
        <v>This</v>
      </c>
      <c r="M43" s="88" t="str">
        <f>IF($M$42=0,"This","")</f>
        <v>This</v>
      </c>
      <c r="N43" s="88" t="str">
        <f>IF($N$42=0,"This","")</f>
        <v>This</v>
      </c>
    </row>
    <row r="44" spans="1:14" ht="10.5" customHeight="1">
      <c r="A44" s="186" t="str">
        <f>'Start Here'!S25</f>
        <v>insurance</v>
      </c>
      <c r="B44" s="205"/>
      <c r="C44" s="88">
        <f t="shared" si="19"/>
      </c>
      <c r="D44" s="73"/>
      <c r="E44" s="88">
        <f>IF($E$42=0,"column","")</f>
      </c>
      <c r="F44" s="88">
        <f>IF($F$42=0,"column","")</f>
      </c>
      <c r="G44" s="88">
        <f>IF($G$42=0,"column","")</f>
      </c>
      <c r="H44" s="88">
        <f>IF($H$42=0,"column","")</f>
      </c>
      <c r="I44" s="88" t="str">
        <f>IF($I$42=0,"column","")</f>
        <v>column</v>
      </c>
      <c r="J44" s="88" t="str">
        <f>IF($J$42=0,"column","")</f>
        <v>column</v>
      </c>
      <c r="K44" s="88" t="str">
        <f>IF($K$42=0,"column","")</f>
        <v>column</v>
      </c>
      <c r="L44" s="88" t="str">
        <f>IF($L$42=0,"column","")</f>
        <v>column</v>
      </c>
      <c r="M44" s="88" t="str">
        <f>IF($M$42=0,"column","")</f>
        <v>column</v>
      </c>
      <c r="N44" s="88" t="str">
        <f>IF($N$42=0,"column","")</f>
        <v>column</v>
      </c>
    </row>
    <row r="45" spans="1:14" ht="10.5" customHeight="1">
      <c r="A45" s="186" t="str">
        <f>'Start Here'!S26</f>
        <v>tithe</v>
      </c>
      <c r="B45" s="205"/>
      <c r="C45" s="88">
        <f t="shared" si="19"/>
      </c>
      <c r="D45" s="73"/>
      <c r="E45" s="88">
        <f>IF($E$42=0,"stays","")</f>
      </c>
      <c r="F45" s="88">
        <f>IF($F$42=0,"stays","")</f>
      </c>
      <c r="G45" s="88">
        <f>IF($G$42=0,"stays","")</f>
      </c>
      <c r="H45" s="88">
        <f>IF($H$42=0,"stays","")</f>
      </c>
      <c r="I45" s="88" t="str">
        <f>IF($I$42=0,"stays","")</f>
        <v>stays</v>
      </c>
      <c r="J45" s="88" t="str">
        <f>IF($J$42=0,"stays","")</f>
        <v>stays</v>
      </c>
      <c r="K45" s="88" t="str">
        <f>IF($K$42=0,"stays","")</f>
        <v>stays</v>
      </c>
      <c r="L45" s="88" t="str">
        <f>IF($L$42=0,"stays","")</f>
        <v>stays</v>
      </c>
      <c r="M45" s="88" t="str">
        <f>IF($M$42=0,"stays","")</f>
        <v>stays</v>
      </c>
      <c r="N45" s="88" t="str">
        <f>IF($N$42=0,"stays","")</f>
        <v>stays</v>
      </c>
    </row>
    <row r="46" spans="1:14" ht="10.5" customHeight="1">
      <c r="A46" s="186" t="str">
        <f>'Start Here'!S27</f>
        <v>donations</v>
      </c>
      <c r="B46" s="205"/>
      <c r="C46" s="88">
        <f t="shared" si="19"/>
      </c>
      <c r="D46" s="73"/>
      <c r="E46" s="88">
        <f>IF($E$42=0,"blank.","")</f>
      </c>
      <c r="F46" s="88">
        <f>IF($F$42=0,"blank.","")</f>
      </c>
      <c r="G46" s="88">
        <f>IF($G$42=0,"blank.","")</f>
      </c>
      <c r="H46" s="88">
        <f>IF($H$42=0,"blank.","")</f>
      </c>
      <c r="I46" s="88" t="str">
        <f>IF($I$42=0,"blank.","")</f>
        <v>blank.</v>
      </c>
      <c r="J46" s="88" t="str">
        <f>IF($J$42=0,"blank.","")</f>
        <v>blank.</v>
      </c>
      <c r="K46" s="88" t="str">
        <f>IF($K$42=0,"blank.","")</f>
        <v>blank.</v>
      </c>
      <c r="L46" s="88" t="str">
        <f>IF($L$42=0,"blank.","")</f>
        <v>blank.</v>
      </c>
      <c r="M46" s="88" t="str">
        <f>IF($M$42=0,"blank.","")</f>
        <v>blank.</v>
      </c>
      <c r="N46" s="88" t="str">
        <f>IF($N$42=0,"blank.","")</f>
        <v>blank.</v>
      </c>
    </row>
    <row r="47" spans="1:14" ht="10.5" customHeight="1">
      <c r="A47" s="186" t="str">
        <f>'Start Here'!S28</f>
        <v>savings</v>
      </c>
      <c r="B47" s="205"/>
      <c r="C47" s="88">
        <f t="shared" si="19"/>
      </c>
      <c r="D47" s="73"/>
      <c r="E47" s="88">
        <f>IF($E$42=0," ","")</f>
      </c>
      <c r="F47" s="88">
        <f>IF($F$42=0," ","")</f>
      </c>
      <c r="G47" s="88">
        <f>IF($G$42=0," ","")</f>
      </c>
      <c r="H47" s="88">
        <f>IF($H$42=0," ","")</f>
      </c>
      <c r="I47" s="88" t="str">
        <f>IF($I$42=0," ","")</f>
        <v> </v>
      </c>
      <c r="J47" s="88" t="str">
        <f>IF($J$42=0," ","")</f>
        <v> </v>
      </c>
      <c r="K47" s="88" t="str">
        <f>IF($K$42=0," ","")</f>
        <v> </v>
      </c>
      <c r="L47" s="88" t="str">
        <f>IF($L$42=0," ","")</f>
        <v> </v>
      </c>
      <c r="M47" s="88" t="str">
        <f>IF($M$42=0," ","")</f>
        <v> </v>
      </c>
      <c r="N47" s="88" t="str">
        <f>IF($N$42=0," ","")</f>
        <v> </v>
      </c>
    </row>
    <row r="48" spans="1:14" ht="10.5" customHeight="1">
      <c r="A48" s="186" t="str">
        <f>'Start Here'!S29</f>
        <v>college</v>
      </c>
      <c r="B48" s="205"/>
      <c r="C48" s="88">
        <f t="shared" si="19"/>
      </c>
      <c r="D48" s="73"/>
      <c r="E48" s="88">
        <f>IF($E$42=0," ","")</f>
      </c>
      <c r="F48" s="88">
        <f>IF($F$42=0," ","")</f>
      </c>
      <c r="G48" s="88">
        <f>IF($G$42=0," ","")</f>
      </c>
      <c r="H48" s="88">
        <f>IF($H$42=0," ","")</f>
      </c>
      <c r="I48" s="88" t="str">
        <f>IF($I$42=0," ","")</f>
        <v> </v>
      </c>
      <c r="J48" s="88" t="str">
        <f>IF($J$42=0," ","")</f>
        <v> </v>
      </c>
      <c r="K48" s="88" t="str">
        <f>IF($K$42=0," ","")</f>
        <v> </v>
      </c>
      <c r="L48" s="88" t="str">
        <f>IF($L$42=0," ","")</f>
        <v> </v>
      </c>
      <c r="M48" s="88" t="str">
        <f>IF($M$42=0," ","")</f>
        <v> </v>
      </c>
      <c r="N48" s="88" t="str">
        <f>IF($N$42=0," ","")</f>
        <v> </v>
      </c>
    </row>
    <row r="49" spans="1:14" ht="10.5" customHeight="1">
      <c r="A49" s="186">
        <f>'Start Here'!S30</f>
        <v>0</v>
      </c>
      <c r="B49" s="205"/>
      <c r="C49" s="88" t="str">
        <f t="shared" si="19"/>
        <v> </v>
      </c>
      <c r="D49" s="73"/>
      <c r="E49" s="88">
        <f>IF($E$42=0," ","")</f>
      </c>
      <c r="F49" s="88">
        <f>IF($F$42=0," ","")</f>
      </c>
      <c r="G49" s="88">
        <f>IF($G$42=0," ","")</f>
      </c>
      <c r="H49" s="88">
        <f>IF($H$42=0," ","")</f>
      </c>
      <c r="I49" s="88" t="str">
        <f>IF($I$42=0," ","")</f>
        <v> </v>
      </c>
      <c r="J49" s="88" t="str">
        <f>IF($J$42=0," ","")</f>
        <v> </v>
      </c>
      <c r="K49" s="88" t="str">
        <f>IF($K$42=0," ","")</f>
        <v> </v>
      </c>
      <c r="L49" s="88" t="str">
        <f>IF($L$42=0," ","")</f>
        <v> </v>
      </c>
      <c r="M49" s="88" t="str">
        <f>IF($M$42=0," ","")</f>
        <v> </v>
      </c>
      <c r="N49" s="88" t="str">
        <f>IF($N$42=0," ","")</f>
        <v> </v>
      </c>
    </row>
    <row r="50" spans="1:14" ht="10.5" customHeight="1">
      <c r="A50" s="186">
        <f>'Start Here'!S31</f>
        <v>0</v>
      </c>
      <c r="B50" s="283"/>
      <c r="C50" s="88" t="str">
        <f t="shared" si="19"/>
        <v> </v>
      </c>
      <c r="D50" s="73"/>
      <c r="E50" s="88">
        <f>IF($E$42=0," ","")</f>
      </c>
      <c r="F50" s="88">
        <f>IF($F$42=0," ","")</f>
      </c>
      <c r="G50" s="88">
        <f>IF($G$42=0," ","")</f>
      </c>
      <c r="H50" s="88">
        <f>IF($H$42=0," ","")</f>
      </c>
      <c r="I50" s="88" t="str">
        <f>IF($I$42=0," ","")</f>
        <v> </v>
      </c>
      <c r="J50" s="88" t="str">
        <f>IF($J$42=0," ","")</f>
        <v> </v>
      </c>
      <c r="K50" s="88" t="str">
        <f>IF($K$42=0," ","")</f>
        <v> </v>
      </c>
      <c r="L50" s="88" t="str">
        <f>IF($L$42=0," ","")</f>
        <v> </v>
      </c>
      <c r="M50" s="88" t="str">
        <f>IF($M$42=0," ","")</f>
        <v> </v>
      </c>
      <c r="N50" s="88" t="str">
        <f>IF($N$42=0," ","")</f>
        <v> </v>
      </c>
    </row>
    <row r="51" spans="1:14" ht="10.5" customHeight="1">
      <c r="A51" s="186">
        <f>'Start Here'!S32</f>
        <v>0</v>
      </c>
      <c r="B51" s="283"/>
      <c r="C51" s="88" t="str">
        <f t="shared" si="19"/>
        <v> </v>
      </c>
      <c r="D51" s="73"/>
      <c r="E51" s="88">
        <f>IF($E$42=0," ","")</f>
      </c>
      <c r="F51" s="88">
        <f>IF($F$42=0," ","")</f>
      </c>
      <c r="G51" s="88">
        <f>IF($G$42=0," ","")</f>
      </c>
      <c r="H51" s="88">
        <f>IF($H$42=0," ","")</f>
      </c>
      <c r="I51" s="88" t="str">
        <f>IF($I$42=0," ","")</f>
        <v> </v>
      </c>
      <c r="J51" s="88" t="str">
        <f>IF($J$42=0," ","")</f>
        <v> </v>
      </c>
      <c r="K51" s="88" t="str">
        <f>IF($K$42=0," ","")</f>
        <v> </v>
      </c>
      <c r="L51" s="88" t="str">
        <f>IF($L$42=0," ","")</f>
        <v> </v>
      </c>
      <c r="M51" s="88" t="str">
        <f>IF($M$42=0," ","")</f>
        <v> </v>
      </c>
      <c r="N51" s="88" t="str">
        <f>IF($N$42=0," ","")</f>
        <v> </v>
      </c>
    </row>
    <row r="52" spans="4:14" ht="10.5" customHeight="1">
      <c r="D52" s="93" t="s">
        <v>42</v>
      </c>
      <c r="E52" s="50">
        <f>IF(E42=0," ",SUM(E43:E51))</f>
        <v>0</v>
      </c>
      <c r="F52" s="50">
        <f aca="true" t="shared" si="20" ref="F52:N52">IF(F42=0," ",SUM(F43:F51))</f>
        <v>0</v>
      </c>
      <c r="G52" s="50">
        <f t="shared" si="20"/>
        <v>0</v>
      </c>
      <c r="H52" s="50">
        <f t="shared" si="20"/>
        <v>0</v>
      </c>
      <c r="I52" s="50" t="str">
        <f t="shared" si="20"/>
        <v> </v>
      </c>
      <c r="J52" s="50" t="str">
        <f t="shared" si="20"/>
        <v> </v>
      </c>
      <c r="K52" s="50" t="str">
        <f t="shared" si="20"/>
        <v> </v>
      </c>
      <c r="L52" s="50" t="str">
        <f t="shared" si="20"/>
        <v> </v>
      </c>
      <c r="M52" s="50" t="str">
        <f t="shared" si="20"/>
        <v> </v>
      </c>
      <c r="N52" s="50" t="str">
        <f t="shared" si="20"/>
        <v> </v>
      </c>
    </row>
    <row r="53" spans="4:14" ht="3.75" customHeight="1">
      <c r="D53" s="93"/>
      <c r="E53" s="116"/>
      <c r="F53" s="116"/>
      <c r="G53" s="116"/>
      <c r="H53" s="116"/>
      <c r="I53" s="116"/>
      <c r="J53" s="116"/>
      <c r="K53" s="116"/>
      <c r="L53" s="116"/>
      <c r="M53" s="116"/>
      <c r="N53" s="116"/>
    </row>
    <row r="54" spans="1:14" ht="10.5" customHeight="1">
      <c r="A54" s="256" t="str">
        <f>CONCATENATE("Analysis for ",TEXT(A3,"mmmm "),YEAR(A3))</f>
        <v>Analysis for January 2009</v>
      </c>
      <c r="B54" s="256"/>
      <c r="C54" s="256"/>
      <c r="D54" s="256"/>
      <c r="E54" s="256"/>
      <c r="F54" s="256"/>
      <c r="G54" s="256"/>
      <c r="H54" s="256"/>
      <c r="I54" s="256"/>
      <c r="J54" s="256"/>
      <c r="K54" s="256"/>
      <c r="L54" s="256"/>
      <c r="M54" s="256"/>
      <c r="N54" s="256"/>
    </row>
    <row r="55" spans="1:14" ht="10.5" customHeight="1">
      <c r="A55" s="258"/>
      <c r="B55" s="258"/>
      <c r="C55" s="258"/>
      <c r="D55" s="258"/>
      <c r="E55" s="258"/>
      <c r="F55" s="258"/>
      <c r="G55" s="258"/>
      <c r="H55" s="258"/>
      <c r="I55" s="258"/>
      <c r="J55" s="258"/>
      <c r="K55" s="258"/>
      <c r="L55" s="258"/>
      <c r="M55" s="258"/>
      <c r="N55" s="258"/>
    </row>
    <row r="56" spans="1:14" ht="10.5" customHeight="1">
      <c r="A56" s="186" t="s">
        <v>78</v>
      </c>
      <c r="B56" s="204"/>
      <c r="C56" s="204"/>
      <c r="D56" s="205"/>
      <c r="E56" s="145"/>
      <c r="F56" s="186" t="s">
        <v>73</v>
      </c>
      <c r="G56" s="204"/>
      <c r="H56" s="204"/>
      <c r="I56" s="205"/>
      <c r="J56" s="263"/>
      <c r="K56" s="186" t="s">
        <v>71</v>
      </c>
      <c r="L56" s="204"/>
      <c r="M56" s="204"/>
      <c r="N56" s="205"/>
    </row>
    <row r="57" spans="1:14" ht="10.5" customHeight="1">
      <c r="A57" s="247" t="s">
        <v>88</v>
      </c>
      <c r="B57" s="248"/>
      <c r="C57" s="248"/>
      <c r="D57" s="249"/>
      <c r="E57" s="145"/>
      <c r="F57" s="192" t="s">
        <v>58</v>
      </c>
      <c r="G57" s="193"/>
      <c r="H57" s="193"/>
      <c r="I57" s="194"/>
      <c r="J57" s="263"/>
      <c r="K57" s="257" t="s">
        <v>59</v>
      </c>
      <c r="L57" s="257"/>
      <c r="M57" s="257"/>
      <c r="N57" s="257"/>
    </row>
    <row r="58" spans="1:14" ht="10.5" customHeight="1">
      <c r="A58" s="250"/>
      <c r="B58" s="251"/>
      <c r="C58" s="251"/>
      <c r="D58" s="252"/>
      <c r="E58" s="261"/>
      <c r="F58" s="247" t="str">
        <f>CONCATENATE(CONCATENATE("We were ",IF(ABS($L$37)&gt;100,"way off",IF(ABS($L$37&gt;50),"pretty far off",IF(ABS($L$37)&gt;25,"off",IF(ABS($L$37)&gt;10,"pretty close to",IF(ABS($L$37)&gt;0,"really close to","right on")))))," our budget for the month. "),"We had planned to spend ",DOLLAR($L$36,2)," this month, and we ended up spending ",DOLLAR($L$35,2),", so our planning was ",IF($L$37&gt;0,CONCATENATE("over by ",DOLLAR(ABS($L$37),2)),IF($L$37&lt;0,CONCATENATE("under by ",DOLLAR(ABS($L$37),2)),"right on")),".")</f>
        <v>We were way off our budget for the month. We had planned to spend $705.50 this month, and we ended up spending $0.00, so our planning was over by $705.50.</v>
      </c>
      <c r="G58" s="248"/>
      <c r="H58" s="248"/>
      <c r="I58" s="249"/>
      <c r="J58" s="263"/>
      <c r="K58" s="266" t="str">
        <f>CONCATENATE("This month, we spent ",DOLLAR(C67,2),". That was ...")</f>
        <v>This month, we spent $0.00. That was ...</v>
      </c>
      <c r="L58" s="189"/>
      <c r="M58" s="189"/>
      <c r="N58" s="267"/>
    </row>
    <row r="59" spans="1:14" ht="10.5" customHeight="1">
      <c r="A59" s="250"/>
      <c r="B59" s="251"/>
      <c r="C59" s="251"/>
      <c r="D59" s="252"/>
      <c r="E59" s="261"/>
      <c r="F59" s="250"/>
      <c r="G59" s="251"/>
      <c r="H59" s="251"/>
      <c r="I59" s="252"/>
      <c r="J59" s="263"/>
      <c r="K59" s="259" t="str">
        <f>CONCATENATE("     • ",DOLLAR(C64,2)," spent on Variable Expenses")</f>
        <v>     • $0.00 spent on Variable Expenses</v>
      </c>
      <c r="L59" s="190"/>
      <c r="M59" s="190"/>
      <c r="N59" s="260"/>
    </row>
    <row r="60" spans="1:14" ht="10.5" customHeight="1">
      <c r="A60" s="250"/>
      <c r="B60" s="251"/>
      <c r="C60" s="251"/>
      <c r="D60" s="252"/>
      <c r="E60" s="261"/>
      <c r="F60" s="250"/>
      <c r="G60" s="251"/>
      <c r="H60" s="251"/>
      <c r="I60" s="252"/>
      <c r="J60" s="263"/>
      <c r="K60" s="259" t="str">
        <f>CONCATENATE("          (like ",'Start Here'!$F$96," / ",'Start Here'!$F$97," / etc.)")</f>
        <v>          (like housecare / groceries / etc.)</v>
      </c>
      <c r="L60" s="190"/>
      <c r="M60" s="190"/>
      <c r="N60" s="260"/>
    </row>
    <row r="61" spans="1:14" ht="10.5" customHeight="1">
      <c r="A61" s="253"/>
      <c r="B61" s="254"/>
      <c r="C61" s="254"/>
      <c r="D61" s="255"/>
      <c r="E61" s="261"/>
      <c r="F61" s="250" t="s">
        <v>96</v>
      </c>
      <c r="G61" s="251"/>
      <c r="H61" s="251"/>
      <c r="I61" s="252"/>
      <c r="J61" s="263"/>
      <c r="K61" s="259" t="str">
        <f>CONCATENATE("     • ",DOLLAR(C65,2)," spent on Regular Expenses")</f>
        <v>     • $0.00 spent on Regular Expenses</v>
      </c>
      <c r="L61" s="190"/>
      <c r="M61" s="190"/>
      <c r="N61" s="260"/>
    </row>
    <row r="62" spans="1:14" ht="10.5" customHeight="1">
      <c r="A62" s="262"/>
      <c r="B62" s="262"/>
      <c r="C62" s="262"/>
      <c r="D62" s="262"/>
      <c r="E62" s="261"/>
      <c r="F62" s="250"/>
      <c r="G62" s="251"/>
      <c r="H62" s="251"/>
      <c r="I62" s="252"/>
      <c r="J62" s="263"/>
      <c r="K62" s="259" t="str">
        <f>CONCATENATE("          (like ",'Start Here'!$F$72," / ",'Start Here'!$F$73," / etc.)")</f>
        <v>          (like rent / phone bill / etc.)</v>
      </c>
      <c r="L62" s="190"/>
      <c r="M62" s="190"/>
      <c r="N62" s="260"/>
    </row>
    <row r="63" spans="1:14" ht="10.5" customHeight="1">
      <c r="A63" s="117" t="s">
        <v>64</v>
      </c>
      <c r="B63" s="117" t="s">
        <v>65</v>
      </c>
      <c r="C63" s="117" t="s">
        <v>66</v>
      </c>
      <c r="D63" s="117" t="s">
        <v>67</v>
      </c>
      <c r="E63" s="261"/>
      <c r="F63" s="253"/>
      <c r="G63" s="254"/>
      <c r="H63" s="254"/>
      <c r="I63" s="255"/>
      <c r="J63" s="263"/>
      <c r="K63" s="259" t="str">
        <f>CONCATENATE("     • ",DOLLAR(C66,2)," spent on Irregular Expenses")</f>
        <v>     • $0.00 spent on Irregular Expenses</v>
      </c>
      <c r="L63" s="190"/>
      <c r="M63" s="190"/>
      <c r="N63" s="260"/>
    </row>
    <row r="64" spans="1:14" ht="10.5" customHeight="1">
      <c r="A64" s="110" t="s">
        <v>68</v>
      </c>
      <c r="B64" s="119">
        <f>$L$36</f>
        <v>705.5</v>
      </c>
      <c r="C64" s="119">
        <f>L35</f>
        <v>0</v>
      </c>
      <c r="D64" s="50">
        <f>B64-C64</f>
        <v>705.5</v>
      </c>
      <c r="E64" s="144"/>
      <c r="F64" s="262"/>
      <c r="G64" s="262"/>
      <c r="H64" s="262"/>
      <c r="I64" s="262"/>
      <c r="J64" s="264"/>
      <c r="K64" s="259" t="str">
        <f>CONCATENATE("          (like ",'Start Here'!$F$84," / ",'Start Here'!$F$85," / etc.)")</f>
        <v>          (like car maint. / medical / etc.)</v>
      </c>
      <c r="L64" s="190"/>
      <c r="M64" s="190"/>
      <c r="N64" s="260"/>
    </row>
    <row r="65" spans="1:14" ht="10.5" customHeight="1">
      <c r="A65" s="110" t="s">
        <v>69</v>
      </c>
      <c r="B65" s="119">
        <f>'Start Here'!$O$77</f>
        <v>1469.5</v>
      </c>
      <c r="C65" s="119">
        <f>SUM($C$42:$C$51)</f>
        <v>0</v>
      </c>
      <c r="D65" s="50">
        <f>B65-C65</f>
        <v>1469.5</v>
      </c>
      <c r="E65" s="265"/>
      <c r="F65" s="270" t="s">
        <v>61</v>
      </c>
      <c r="G65" s="271"/>
      <c r="H65" s="272"/>
      <c r="I65" s="50">
        <f>M35</f>
        <v>0</v>
      </c>
      <c r="J65" s="276"/>
      <c r="K65" s="259" t="str">
        <f>CONCATENATE("We brought in ",DOLLAR($M$35,2)," for the month, so we ended up ",IF(SUM($M$35-(Analysis!C16+Analysis!C32+Analysis!C67))&gt;0,CONCATENATE("making ",DOLLAR(($M$35-C67),2)," beyond what we spent."),IF(SUM($M$35-C67)=0," breaking even.",CONCATENATE(" spending ",DOLLAR($M$35-C67,2)," beyond what we made."))))</f>
        <v>We brought in $0.00 for the month, so we ended up  breaking even.</v>
      </c>
      <c r="L65" s="190"/>
      <c r="M65" s="190"/>
      <c r="N65" s="260"/>
    </row>
    <row r="66" spans="1:14" ht="10.5" customHeight="1">
      <c r="A66" s="110" t="s">
        <v>70</v>
      </c>
      <c r="B66" s="119">
        <f>'Start Here'!$O$89</f>
        <v>375</v>
      </c>
      <c r="C66" s="119">
        <f>SUM($E$52:$N$52)</f>
        <v>0</v>
      </c>
      <c r="D66" s="50">
        <f>B66-C66</f>
        <v>375</v>
      </c>
      <c r="E66" s="265"/>
      <c r="F66" s="270" t="s">
        <v>62</v>
      </c>
      <c r="G66" s="271"/>
      <c r="H66" s="272"/>
      <c r="I66" s="50">
        <f>C67</f>
        <v>0</v>
      </c>
      <c r="J66" s="265"/>
      <c r="K66" s="259"/>
      <c r="L66" s="190"/>
      <c r="M66" s="190"/>
      <c r="N66" s="260"/>
    </row>
    <row r="67" spans="1:14" ht="10.5" customHeight="1">
      <c r="A67" s="109" t="s">
        <v>18</v>
      </c>
      <c r="B67" s="50">
        <f>SUM(B64:B66)</f>
        <v>2550</v>
      </c>
      <c r="C67" s="50">
        <f>SUM(C64:C66)</f>
        <v>0</v>
      </c>
      <c r="D67" s="112">
        <f>SUM(D64:D66)</f>
        <v>2550</v>
      </c>
      <c r="E67" s="265"/>
      <c r="F67" s="273" t="s">
        <v>67</v>
      </c>
      <c r="G67" s="274"/>
      <c r="H67" s="275"/>
      <c r="I67" s="112">
        <f>I65-I66</f>
        <v>0</v>
      </c>
      <c r="J67" s="120"/>
      <c r="K67" s="268" t="s">
        <v>72</v>
      </c>
      <c r="L67" s="191"/>
      <c r="M67" s="191"/>
      <c r="N67" s="269"/>
    </row>
    <row r="68" spans="1:14" ht="10.5" customHeight="1">
      <c r="A68" s="258"/>
      <c r="B68" s="258"/>
      <c r="C68" s="258"/>
      <c r="D68" s="258"/>
      <c r="E68" s="258"/>
      <c r="F68" s="258"/>
      <c r="G68" s="258"/>
      <c r="H68" s="258"/>
      <c r="I68" s="258"/>
      <c r="J68" s="258"/>
      <c r="K68" s="258"/>
      <c r="L68" s="258"/>
      <c r="M68" s="258"/>
      <c r="N68" s="258"/>
    </row>
    <row r="69" s="113" customFormat="1" ht="3.75" customHeight="1"/>
    <row r="70" spans="1:14" ht="10.5" customHeight="1">
      <c r="A70" s="78"/>
      <c r="B70" s="78"/>
      <c r="C70" s="78"/>
      <c r="D70" s="78"/>
      <c r="E70" s="78"/>
      <c r="F70" s="78"/>
      <c r="G70" s="78"/>
      <c r="H70" s="78"/>
      <c r="I70" s="78"/>
      <c r="J70" s="78"/>
      <c r="K70" s="78"/>
      <c r="L70" s="78"/>
      <c r="M70" s="78"/>
      <c r="N70" s="78"/>
    </row>
  </sheetData>
  <sheetProtection/>
  <mergeCells count="45">
    <mergeCell ref="A57:D61"/>
    <mergeCell ref="E41:N41"/>
    <mergeCell ref="A41:C41"/>
    <mergeCell ref="A1:K1"/>
    <mergeCell ref="A2:K2"/>
    <mergeCell ref="A40:C40"/>
    <mergeCell ref="E40:N40"/>
    <mergeCell ref="K67:N67"/>
    <mergeCell ref="F56:I56"/>
    <mergeCell ref="F57:I57"/>
    <mergeCell ref="F65:H65"/>
    <mergeCell ref="F66:H66"/>
    <mergeCell ref="F67:H67"/>
    <mergeCell ref="J65:J66"/>
    <mergeCell ref="K64:N64"/>
    <mergeCell ref="K61:N61"/>
    <mergeCell ref="E58:E63"/>
    <mergeCell ref="A62:D62"/>
    <mergeCell ref="K62:N62"/>
    <mergeCell ref="K63:N63"/>
    <mergeCell ref="A68:N68"/>
    <mergeCell ref="J56:J64"/>
    <mergeCell ref="F64:I64"/>
    <mergeCell ref="E65:E67"/>
    <mergeCell ref="K65:N66"/>
    <mergeCell ref="A42:B42"/>
    <mergeCell ref="A43:B43"/>
    <mergeCell ref="A44:B44"/>
    <mergeCell ref="A45:B45"/>
    <mergeCell ref="A55:N55"/>
    <mergeCell ref="K60:N60"/>
    <mergeCell ref="K58:N58"/>
    <mergeCell ref="K59:N59"/>
    <mergeCell ref="A50:B50"/>
    <mergeCell ref="A51:B51"/>
    <mergeCell ref="A46:B46"/>
    <mergeCell ref="A48:B48"/>
    <mergeCell ref="F58:I60"/>
    <mergeCell ref="F61:I63"/>
    <mergeCell ref="A47:B47"/>
    <mergeCell ref="A56:D56"/>
    <mergeCell ref="A49:B49"/>
    <mergeCell ref="A54:N54"/>
    <mergeCell ref="K56:N56"/>
    <mergeCell ref="K57:N57"/>
  </mergeCells>
  <conditionalFormatting sqref="L4:N37 A70:N70">
    <cfRule type="cellIs" priority="1" dxfId="9" operator="lessThan" stopIfTrue="1">
      <formula>0</formula>
    </cfRule>
  </conditionalFormatting>
  <conditionalFormatting sqref="B8:K34">
    <cfRule type="cellIs" priority="2" dxfId="13" operator="equal" stopIfTrue="1">
      <formula>" "</formula>
    </cfRule>
  </conditionalFormatting>
  <conditionalFormatting sqref="B36:K36">
    <cfRule type="cellIs" priority="3" dxfId="9" operator="lessThan" stopIfTrue="1">
      <formula>0</formula>
    </cfRule>
    <cfRule type="cellIs" priority="4" dxfId="20" operator="equal" stopIfTrue="1">
      <formula>" "</formula>
    </cfRule>
  </conditionalFormatting>
  <conditionalFormatting sqref="B4:K4">
    <cfRule type="cellIs" priority="5" dxfId="13" operator="equal" stopIfTrue="1">
      <formula>" "</formula>
    </cfRule>
    <cfRule type="cellIs" priority="6" dxfId="2" operator="equal" stopIfTrue="1">
      <formula>"This"</formula>
    </cfRule>
  </conditionalFormatting>
  <conditionalFormatting sqref="B5:K5">
    <cfRule type="cellIs" priority="7" dxfId="13" operator="equal" stopIfTrue="1">
      <formula>" "</formula>
    </cfRule>
    <cfRule type="cellIs" priority="8" dxfId="2" operator="equal" stopIfTrue="1">
      <formula>"column"</formula>
    </cfRule>
  </conditionalFormatting>
  <conditionalFormatting sqref="B6:K6">
    <cfRule type="cellIs" priority="9" dxfId="13" operator="equal" stopIfTrue="1">
      <formula>" "</formula>
    </cfRule>
    <cfRule type="cellIs" priority="10" dxfId="2" operator="equal" stopIfTrue="1">
      <formula>"stays"</formula>
    </cfRule>
  </conditionalFormatting>
  <conditionalFormatting sqref="B7:K7">
    <cfRule type="cellIs" priority="11" dxfId="13" operator="equal" stopIfTrue="1">
      <formula>" "</formula>
    </cfRule>
    <cfRule type="cellIs" priority="12" dxfId="2" operator="equal" stopIfTrue="1">
      <formula>"blank."</formula>
    </cfRule>
  </conditionalFormatting>
  <conditionalFormatting sqref="E42:N42 B3:K3 B38:K38 B50:B51 A42:A51">
    <cfRule type="cellIs" priority="13" dxfId="11" operator="equal" stopIfTrue="1">
      <formula>0</formula>
    </cfRule>
  </conditionalFormatting>
  <conditionalFormatting sqref="B35:K35">
    <cfRule type="cellIs" priority="14" dxfId="10" operator="equal" stopIfTrue="1">
      <formula>" "</formula>
    </cfRule>
  </conditionalFormatting>
  <conditionalFormatting sqref="B37:K37">
    <cfRule type="cellIs" priority="15" dxfId="9" operator="lessThan" stopIfTrue="1">
      <formula>0</formula>
    </cfRule>
    <cfRule type="cellIs" priority="16" dxfId="1" operator="equal" stopIfTrue="1">
      <formula>" "</formula>
    </cfRule>
  </conditionalFormatting>
  <conditionalFormatting sqref="E53:N53">
    <cfRule type="cellIs" priority="17" dxfId="1" operator="equal" stopIfTrue="1">
      <formula>" "</formula>
    </cfRule>
  </conditionalFormatting>
  <conditionalFormatting sqref="E47:N51 C42:C51">
    <cfRule type="cellIs" priority="18" dxfId="2" operator="equal" stopIfTrue="1">
      <formula>" "</formula>
    </cfRule>
  </conditionalFormatting>
  <conditionalFormatting sqref="E46:N46">
    <cfRule type="cellIs" priority="19" dxfId="2" operator="equal" stopIfTrue="1">
      <formula>"blank."</formula>
    </cfRule>
  </conditionalFormatting>
  <conditionalFormatting sqref="E43:N43">
    <cfRule type="cellIs" priority="20" dxfId="2" operator="equal" stopIfTrue="1">
      <formula>"This"</formula>
    </cfRule>
  </conditionalFormatting>
  <conditionalFormatting sqref="E44:N44">
    <cfRule type="cellIs" priority="21" dxfId="2" operator="equal" stopIfTrue="1">
      <formula>"column"</formula>
    </cfRule>
  </conditionalFormatting>
  <conditionalFormatting sqref="E45:N45">
    <cfRule type="cellIs" priority="22" dxfId="2" operator="equal" stopIfTrue="1">
      <formula>"stays"</formula>
    </cfRule>
  </conditionalFormatting>
  <conditionalFormatting sqref="E52:N52">
    <cfRule type="cellIs" priority="23" dxfId="1" operator="equal" stopIfTrue="1">
      <formula>" "</formula>
    </cfRule>
    <cfRule type="cellIs" priority="24" dxfId="0" operator="equal" stopIfTrue="1">
      <formula>0</formula>
    </cfRule>
  </conditionalFormatting>
  <printOptions/>
  <pageMargins left="0.75" right="0.75" top="1" bottom="1" header="0.5" footer="0.5"/>
  <pageSetup horizontalDpi="300" verticalDpi="300" orientation="landscape" r:id="rId3"/>
  <ignoredErrors>
    <ignoredError sqref="L4" formulaRange="1"/>
    <ignoredError sqref="L35" formula="1"/>
  </ignoredErrors>
  <legacyDrawing r:id="rId2"/>
</worksheet>
</file>

<file path=xl/worksheets/sheet3.xml><?xml version="1.0" encoding="utf-8"?>
<worksheet xmlns="http://schemas.openxmlformats.org/spreadsheetml/2006/main" xmlns:r="http://schemas.openxmlformats.org/officeDocument/2006/relationships">
  <dimension ref="A1:N83"/>
  <sheetViews>
    <sheetView showGridLines="0" zoomScalePageLayoutView="0" workbookViewId="0" topLeftCell="A1">
      <selection activeCell="B4" sqref="B4"/>
    </sheetView>
  </sheetViews>
  <sheetFormatPr defaultColWidth="9.28125" defaultRowHeight="12.75"/>
  <cols>
    <col min="1" max="14" width="12.140625" style="75" customWidth="1"/>
    <col min="15" max="16384" width="9.28125" style="75" customWidth="1"/>
  </cols>
  <sheetData>
    <row r="1" spans="1:14" ht="10.5" customHeight="1">
      <c r="A1" s="277" t="s">
        <v>75</v>
      </c>
      <c r="B1" s="278"/>
      <c r="C1" s="278"/>
      <c r="D1" s="278"/>
      <c r="E1" s="278"/>
      <c r="F1" s="278"/>
      <c r="G1" s="278"/>
      <c r="H1" s="278"/>
      <c r="I1" s="278"/>
      <c r="J1" s="278"/>
      <c r="K1" s="278"/>
      <c r="L1" s="132"/>
      <c r="M1" s="121"/>
      <c r="N1" s="122"/>
    </row>
    <row r="2" spans="1:14" ht="10.5" customHeight="1" thickBot="1">
      <c r="A2" s="280" t="s">
        <v>79</v>
      </c>
      <c r="B2" s="281"/>
      <c r="C2" s="281"/>
      <c r="D2" s="281"/>
      <c r="E2" s="281"/>
      <c r="F2" s="281"/>
      <c r="G2" s="281"/>
      <c r="H2" s="281"/>
      <c r="I2" s="281"/>
      <c r="J2" s="281"/>
      <c r="K2" s="281"/>
      <c r="L2" s="133"/>
      <c r="M2" s="123"/>
      <c r="N2" s="123"/>
    </row>
    <row r="3" spans="1:14" s="39" customFormat="1" ht="10.5" customHeight="1">
      <c r="A3" s="114">
        <f>DATE('Start Here'!S129,2,1)</f>
        <v>39845</v>
      </c>
      <c r="B3" s="37" t="str">
        <f>'Start Here'!O40</f>
        <v>housecare</v>
      </c>
      <c r="C3" s="37" t="str">
        <f>'Start Here'!O41</f>
        <v>groceries</v>
      </c>
      <c r="D3" s="37" t="str">
        <f>'Start Here'!O42</f>
        <v>dining out</v>
      </c>
      <c r="E3" s="37" t="str">
        <f>'Start Here'!O43</f>
        <v>car gas</v>
      </c>
      <c r="F3" s="37" t="str">
        <f>'Start Here'!O44</f>
        <v>haircuts</v>
      </c>
      <c r="G3" s="37" t="str">
        <f>'Start Here'!O45</f>
        <v>misc.</v>
      </c>
      <c r="H3" s="37">
        <f>'Start Here'!O46</f>
        <v>0</v>
      </c>
      <c r="I3" s="37">
        <f>'Start Here'!O47</f>
        <v>0</v>
      </c>
      <c r="J3" s="37">
        <f>'Start Here'!O48</f>
        <v>0</v>
      </c>
      <c r="K3" s="37">
        <f>'Start Here'!O49</f>
        <v>0</v>
      </c>
      <c r="L3" s="134" t="s">
        <v>5</v>
      </c>
      <c r="M3" s="125" t="s">
        <v>3</v>
      </c>
      <c r="N3" s="38" t="s">
        <v>4</v>
      </c>
    </row>
    <row r="4" spans="1:14" ht="10.5" customHeight="1">
      <c r="A4" s="118">
        <v>1</v>
      </c>
      <c r="B4" s="76">
        <f>IF(B3=0,"This","")</f>
      </c>
      <c r="C4" s="76">
        <f aca="true" t="shared" si="0" ref="C4:K4">IF(C3=0,"This","")</f>
      </c>
      <c r="D4" s="76">
        <f t="shared" si="0"/>
      </c>
      <c r="E4" s="76">
        <f t="shared" si="0"/>
      </c>
      <c r="F4" s="76">
        <f t="shared" si="0"/>
      </c>
      <c r="G4" s="76">
        <f t="shared" si="0"/>
      </c>
      <c r="H4" s="76" t="str">
        <f t="shared" si="0"/>
        <v>This</v>
      </c>
      <c r="I4" s="76" t="str">
        <f t="shared" si="0"/>
        <v>This</v>
      </c>
      <c r="J4" s="76" t="str">
        <f t="shared" si="0"/>
        <v>This</v>
      </c>
      <c r="K4" s="76" t="str">
        <f t="shared" si="0"/>
        <v>This</v>
      </c>
      <c r="L4" s="77">
        <f aca="true" t="shared" si="1" ref="L4:L34">SUM(B4:K4)</f>
        <v>0</v>
      </c>
      <c r="M4" s="126"/>
      <c r="N4" s="77">
        <f>M4-L4-'Start Here'!O77-'Start Here'!O89</f>
        <v>-1844.5</v>
      </c>
    </row>
    <row r="5" spans="1:14" ht="10.5" customHeight="1">
      <c r="A5" s="118">
        <f aca="true" t="shared" si="2" ref="A5:A34">A4+1</f>
        <v>2</v>
      </c>
      <c r="B5" s="76">
        <f>IF(B3=0,"column","")</f>
      </c>
      <c r="C5" s="76">
        <f aca="true" t="shared" si="3" ref="C5:H5">IF(C3=0,"column","")</f>
      </c>
      <c r="D5" s="76">
        <f t="shared" si="3"/>
      </c>
      <c r="E5" s="76">
        <f t="shared" si="3"/>
      </c>
      <c r="F5" s="76">
        <f t="shared" si="3"/>
      </c>
      <c r="G5" s="76">
        <f t="shared" si="3"/>
      </c>
      <c r="H5" s="76" t="str">
        <f t="shared" si="3"/>
        <v>column</v>
      </c>
      <c r="I5" s="76" t="str">
        <f>IF(I3=0,"column","")</f>
        <v>column</v>
      </c>
      <c r="J5" s="76" t="str">
        <f>IF(J3=0,"column","")</f>
        <v>column</v>
      </c>
      <c r="K5" s="76" t="str">
        <f>IF(K3=0,"column","")</f>
        <v>column</v>
      </c>
      <c r="L5" s="77">
        <f t="shared" si="1"/>
        <v>0</v>
      </c>
      <c r="M5" s="126"/>
      <c r="N5" s="77">
        <f aca="true" t="shared" si="4" ref="N5:N34">N4+M5-L5</f>
        <v>-1844.5</v>
      </c>
    </row>
    <row r="6" spans="1:14" ht="10.5" customHeight="1">
      <c r="A6" s="118">
        <f t="shared" si="2"/>
        <v>3</v>
      </c>
      <c r="B6" s="76">
        <f>IF(B3=0,"stays","")</f>
      </c>
      <c r="C6" s="76">
        <f aca="true" t="shared" si="5" ref="C6:H6">IF(C3=0,"stays","")</f>
      </c>
      <c r="D6" s="76">
        <f t="shared" si="5"/>
      </c>
      <c r="E6" s="76">
        <f t="shared" si="5"/>
      </c>
      <c r="F6" s="76">
        <f t="shared" si="5"/>
      </c>
      <c r="G6" s="76">
        <f t="shared" si="5"/>
      </c>
      <c r="H6" s="76" t="str">
        <f t="shared" si="5"/>
        <v>stays</v>
      </c>
      <c r="I6" s="76" t="str">
        <f>IF(I3=0,"stays","")</f>
        <v>stays</v>
      </c>
      <c r="J6" s="76" t="str">
        <f>IF(J3=0,"stays","")</f>
        <v>stays</v>
      </c>
      <c r="K6" s="76" t="str">
        <f>IF(K3=0,"stays","")</f>
        <v>stays</v>
      </c>
      <c r="L6" s="77">
        <f t="shared" si="1"/>
        <v>0</v>
      </c>
      <c r="M6" s="126"/>
      <c r="N6" s="77">
        <f t="shared" si="4"/>
        <v>-1844.5</v>
      </c>
    </row>
    <row r="7" spans="1:14" ht="10.5" customHeight="1">
      <c r="A7" s="118">
        <f t="shared" si="2"/>
        <v>4</v>
      </c>
      <c r="B7" s="76">
        <f>IF(B3=0,"blank.","")</f>
      </c>
      <c r="C7" s="76">
        <f aca="true" t="shared" si="6" ref="C7:H7">IF(C3=0,"blank.","")</f>
      </c>
      <c r="D7" s="76">
        <f t="shared" si="6"/>
      </c>
      <c r="E7" s="76">
        <f t="shared" si="6"/>
      </c>
      <c r="F7" s="76">
        <f t="shared" si="6"/>
      </c>
      <c r="G7" s="76">
        <f t="shared" si="6"/>
      </c>
      <c r="H7" s="76" t="str">
        <f t="shared" si="6"/>
        <v>blank.</v>
      </c>
      <c r="I7" s="76" t="str">
        <f>IF(I3=0,"blank.","")</f>
        <v>blank.</v>
      </c>
      <c r="J7" s="76" t="str">
        <f>IF(J3=0,"blank.","")</f>
        <v>blank.</v>
      </c>
      <c r="K7" s="76" t="str">
        <f>IF(K3=0,"blank.","")</f>
        <v>blank.</v>
      </c>
      <c r="L7" s="77">
        <f t="shared" si="1"/>
        <v>0</v>
      </c>
      <c r="M7" s="126"/>
      <c r="N7" s="77">
        <f t="shared" si="4"/>
        <v>-1844.5</v>
      </c>
    </row>
    <row r="8" spans="1:14" ht="10.5" customHeight="1">
      <c r="A8" s="118">
        <f t="shared" si="2"/>
        <v>5</v>
      </c>
      <c r="B8" s="76">
        <f aca="true" t="shared" si="7" ref="B8:B34">IF($B$3=0," ","")</f>
      </c>
      <c r="C8" s="76">
        <f aca="true" t="shared" si="8" ref="C8:C34">IF($C$3=0," ","")</f>
      </c>
      <c r="D8" s="76">
        <f aca="true" t="shared" si="9" ref="D8:D34">IF($D$3=0," ","")</f>
      </c>
      <c r="E8" s="76">
        <f aca="true" t="shared" si="10" ref="E8:E34">IF($E$3=0," ","")</f>
      </c>
      <c r="F8" s="76">
        <f aca="true" t="shared" si="11" ref="F8:F34">IF($F$3=0," ","")</f>
      </c>
      <c r="G8" s="76">
        <f aca="true" t="shared" si="12" ref="G8:G34">IF($G$3=0," ","")</f>
      </c>
      <c r="H8" s="76" t="str">
        <f aca="true" t="shared" si="13" ref="H8:H34">IF($H$3=0," ","")</f>
        <v> </v>
      </c>
      <c r="I8" s="76" t="str">
        <f aca="true" t="shared" si="14" ref="I8:I34">IF($I$3=0," ","")</f>
        <v> </v>
      </c>
      <c r="J8" s="76" t="str">
        <f aca="true" t="shared" si="15" ref="J8:J34">IF($J$3=0," ","")</f>
        <v> </v>
      </c>
      <c r="K8" s="76" t="str">
        <f aca="true" t="shared" si="16" ref="K8:K34">IF($K$3=0," ","")</f>
        <v> </v>
      </c>
      <c r="L8" s="77">
        <f t="shared" si="1"/>
        <v>0</v>
      </c>
      <c r="M8" s="126"/>
      <c r="N8" s="77">
        <f t="shared" si="4"/>
        <v>-1844.5</v>
      </c>
    </row>
    <row r="9" spans="1:14" ht="10.5" customHeight="1">
      <c r="A9" s="118">
        <f t="shared" si="2"/>
        <v>6</v>
      </c>
      <c r="B9" s="76">
        <f t="shared" si="7"/>
      </c>
      <c r="C9" s="76">
        <f t="shared" si="8"/>
      </c>
      <c r="D9" s="76">
        <f t="shared" si="9"/>
      </c>
      <c r="E9" s="76">
        <f t="shared" si="10"/>
      </c>
      <c r="F9" s="76">
        <f t="shared" si="11"/>
      </c>
      <c r="G9" s="76">
        <f t="shared" si="12"/>
      </c>
      <c r="H9" s="76" t="str">
        <f t="shared" si="13"/>
        <v> </v>
      </c>
      <c r="I9" s="76" t="str">
        <f t="shared" si="14"/>
        <v> </v>
      </c>
      <c r="J9" s="76" t="str">
        <f t="shared" si="15"/>
        <v> </v>
      </c>
      <c r="K9" s="76" t="str">
        <f t="shared" si="16"/>
        <v> </v>
      </c>
      <c r="L9" s="77">
        <f t="shared" si="1"/>
        <v>0</v>
      </c>
      <c r="M9" s="126"/>
      <c r="N9" s="77">
        <f t="shared" si="4"/>
        <v>-1844.5</v>
      </c>
    </row>
    <row r="10" spans="1:14" ht="10.5" customHeight="1">
      <c r="A10" s="118">
        <f t="shared" si="2"/>
        <v>7</v>
      </c>
      <c r="B10" s="76">
        <f t="shared" si="7"/>
      </c>
      <c r="C10" s="76">
        <f t="shared" si="8"/>
      </c>
      <c r="D10" s="76">
        <f t="shared" si="9"/>
      </c>
      <c r="E10" s="76">
        <f t="shared" si="10"/>
      </c>
      <c r="F10" s="76">
        <f t="shared" si="11"/>
      </c>
      <c r="G10" s="76">
        <f t="shared" si="12"/>
      </c>
      <c r="H10" s="76" t="str">
        <f t="shared" si="13"/>
        <v> </v>
      </c>
      <c r="I10" s="76" t="str">
        <f t="shared" si="14"/>
        <v> </v>
      </c>
      <c r="J10" s="76" t="str">
        <f t="shared" si="15"/>
        <v> </v>
      </c>
      <c r="K10" s="76" t="str">
        <f t="shared" si="16"/>
        <v> </v>
      </c>
      <c r="L10" s="77">
        <f t="shared" si="1"/>
        <v>0</v>
      </c>
      <c r="M10" s="126"/>
      <c r="N10" s="77">
        <f t="shared" si="4"/>
        <v>-1844.5</v>
      </c>
    </row>
    <row r="11" spans="1:14" ht="10.5" customHeight="1">
      <c r="A11" s="118">
        <f t="shared" si="2"/>
        <v>8</v>
      </c>
      <c r="B11" s="76">
        <f t="shared" si="7"/>
      </c>
      <c r="C11" s="76">
        <f t="shared" si="8"/>
      </c>
      <c r="D11" s="76">
        <f t="shared" si="9"/>
      </c>
      <c r="E11" s="76">
        <f t="shared" si="10"/>
      </c>
      <c r="F11" s="76">
        <f t="shared" si="11"/>
      </c>
      <c r="G11" s="76">
        <f t="shared" si="12"/>
      </c>
      <c r="H11" s="76" t="str">
        <f t="shared" si="13"/>
        <v> </v>
      </c>
      <c r="I11" s="76" t="str">
        <f t="shared" si="14"/>
        <v> </v>
      </c>
      <c r="J11" s="76" t="str">
        <f t="shared" si="15"/>
        <v> </v>
      </c>
      <c r="K11" s="76" t="str">
        <f t="shared" si="16"/>
        <v> </v>
      </c>
      <c r="L11" s="77">
        <f t="shared" si="1"/>
        <v>0</v>
      </c>
      <c r="M11" s="126"/>
      <c r="N11" s="77">
        <f t="shared" si="4"/>
        <v>-1844.5</v>
      </c>
    </row>
    <row r="12" spans="1:14" ht="10.5" customHeight="1">
      <c r="A12" s="118">
        <f t="shared" si="2"/>
        <v>9</v>
      </c>
      <c r="B12" s="76">
        <f t="shared" si="7"/>
      </c>
      <c r="C12" s="76">
        <f t="shared" si="8"/>
      </c>
      <c r="D12" s="76">
        <f t="shared" si="9"/>
      </c>
      <c r="E12" s="76">
        <f t="shared" si="10"/>
      </c>
      <c r="F12" s="76">
        <f t="shared" si="11"/>
      </c>
      <c r="G12" s="76">
        <f t="shared" si="12"/>
      </c>
      <c r="H12" s="76" t="str">
        <f t="shared" si="13"/>
        <v> </v>
      </c>
      <c r="I12" s="76" t="str">
        <f t="shared" si="14"/>
        <v> </v>
      </c>
      <c r="J12" s="76" t="str">
        <f t="shared" si="15"/>
        <v> </v>
      </c>
      <c r="K12" s="76" t="str">
        <f t="shared" si="16"/>
        <v> </v>
      </c>
      <c r="L12" s="77">
        <f t="shared" si="1"/>
        <v>0</v>
      </c>
      <c r="M12" s="126"/>
      <c r="N12" s="77">
        <f t="shared" si="4"/>
        <v>-1844.5</v>
      </c>
    </row>
    <row r="13" spans="1:14" ht="10.5" customHeight="1">
      <c r="A13" s="118">
        <f t="shared" si="2"/>
        <v>10</v>
      </c>
      <c r="B13" s="76">
        <f t="shared" si="7"/>
      </c>
      <c r="C13" s="76">
        <f t="shared" si="8"/>
      </c>
      <c r="D13" s="76">
        <f t="shared" si="9"/>
      </c>
      <c r="E13" s="76">
        <f t="shared" si="10"/>
      </c>
      <c r="F13" s="76">
        <f t="shared" si="11"/>
      </c>
      <c r="G13" s="76">
        <f t="shared" si="12"/>
      </c>
      <c r="H13" s="76" t="str">
        <f t="shared" si="13"/>
        <v> </v>
      </c>
      <c r="I13" s="76" t="str">
        <f t="shared" si="14"/>
        <v> </v>
      </c>
      <c r="J13" s="76" t="str">
        <f t="shared" si="15"/>
        <v> </v>
      </c>
      <c r="K13" s="76" t="str">
        <f t="shared" si="16"/>
        <v> </v>
      </c>
      <c r="L13" s="77">
        <f t="shared" si="1"/>
        <v>0</v>
      </c>
      <c r="M13" s="126"/>
      <c r="N13" s="77">
        <f t="shared" si="4"/>
        <v>-1844.5</v>
      </c>
    </row>
    <row r="14" spans="1:14" ht="10.5" customHeight="1">
      <c r="A14" s="118">
        <f t="shared" si="2"/>
        <v>11</v>
      </c>
      <c r="B14" s="76">
        <f t="shared" si="7"/>
      </c>
      <c r="C14" s="76">
        <f t="shared" si="8"/>
      </c>
      <c r="D14" s="76">
        <f t="shared" si="9"/>
      </c>
      <c r="E14" s="76">
        <f t="shared" si="10"/>
      </c>
      <c r="F14" s="76">
        <f t="shared" si="11"/>
      </c>
      <c r="G14" s="76">
        <f t="shared" si="12"/>
      </c>
      <c r="H14" s="76" t="str">
        <f t="shared" si="13"/>
        <v> </v>
      </c>
      <c r="I14" s="76" t="str">
        <f t="shared" si="14"/>
        <v> </v>
      </c>
      <c r="J14" s="76" t="str">
        <f t="shared" si="15"/>
        <v> </v>
      </c>
      <c r="K14" s="76" t="str">
        <f t="shared" si="16"/>
        <v> </v>
      </c>
      <c r="L14" s="77">
        <f t="shared" si="1"/>
        <v>0</v>
      </c>
      <c r="M14" s="126"/>
      <c r="N14" s="77">
        <f t="shared" si="4"/>
        <v>-1844.5</v>
      </c>
    </row>
    <row r="15" spans="1:14" ht="10.5" customHeight="1">
      <c r="A15" s="118">
        <f t="shared" si="2"/>
        <v>12</v>
      </c>
      <c r="B15" s="76">
        <f t="shared" si="7"/>
      </c>
      <c r="C15" s="76">
        <f t="shared" si="8"/>
      </c>
      <c r="D15" s="76">
        <f t="shared" si="9"/>
      </c>
      <c r="E15" s="76">
        <f t="shared" si="10"/>
      </c>
      <c r="F15" s="76">
        <f t="shared" si="11"/>
      </c>
      <c r="G15" s="76">
        <f t="shared" si="12"/>
      </c>
      <c r="H15" s="76" t="str">
        <f t="shared" si="13"/>
        <v> </v>
      </c>
      <c r="I15" s="76" t="str">
        <f t="shared" si="14"/>
        <v> </v>
      </c>
      <c r="J15" s="76" t="str">
        <f t="shared" si="15"/>
        <v> </v>
      </c>
      <c r="K15" s="76" t="str">
        <f t="shared" si="16"/>
        <v> </v>
      </c>
      <c r="L15" s="77">
        <f t="shared" si="1"/>
        <v>0</v>
      </c>
      <c r="M15" s="126"/>
      <c r="N15" s="77">
        <f t="shared" si="4"/>
        <v>-1844.5</v>
      </c>
    </row>
    <row r="16" spans="1:14" ht="10.5" customHeight="1">
      <c r="A16" s="118">
        <f t="shared" si="2"/>
        <v>13</v>
      </c>
      <c r="B16" s="76">
        <f t="shared" si="7"/>
      </c>
      <c r="C16" s="76">
        <f t="shared" si="8"/>
      </c>
      <c r="D16" s="76">
        <f t="shared" si="9"/>
      </c>
      <c r="E16" s="76">
        <f t="shared" si="10"/>
      </c>
      <c r="F16" s="76">
        <f t="shared" si="11"/>
      </c>
      <c r="G16" s="76">
        <f t="shared" si="12"/>
      </c>
      <c r="H16" s="76" t="str">
        <f t="shared" si="13"/>
        <v> </v>
      </c>
      <c r="I16" s="76" t="str">
        <f t="shared" si="14"/>
        <v> </v>
      </c>
      <c r="J16" s="76" t="str">
        <f t="shared" si="15"/>
        <v> </v>
      </c>
      <c r="K16" s="76" t="str">
        <f t="shared" si="16"/>
        <v> </v>
      </c>
      <c r="L16" s="77">
        <f t="shared" si="1"/>
        <v>0</v>
      </c>
      <c r="M16" s="126"/>
      <c r="N16" s="77">
        <f t="shared" si="4"/>
        <v>-1844.5</v>
      </c>
    </row>
    <row r="17" spans="1:14" ht="10.5" customHeight="1">
      <c r="A17" s="118">
        <f t="shared" si="2"/>
        <v>14</v>
      </c>
      <c r="B17" s="76">
        <f t="shared" si="7"/>
      </c>
      <c r="C17" s="76">
        <f t="shared" si="8"/>
      </c>
      <c r="D17" s="76">
        <f t="shared" si="9"/>
      </c>
      <c r="E17" s="76">
        <f t="shared" si="10"/>
      </c>
      <c r="F17" s="76">
        <f t="shared" si="11"/>
      </c>
      <c r="G17" s="76">
        <f t="shared" si="12"/>
      </c>
      <c r="H17" s="76" t="str">
        <f t="shared" si="13"/>
        <v> </v>
      </c>
      <c r="I17" s="76" t="str">
        <f t="shared" si="14"/>
        <v> </v>
      </c>
      <c r="J17" s="76" t="str">
        <f t="shared" si="15"/>
        <v> </v>
      </c>
      <c r="K17" s="76" t="str">
        <f t="shared" si="16"/>
        <v> </v>
      </c>
      <c r="L17" s="77">
        <f t="shared" si="1"/>
        <v>0</v>
      </c>
      <c r="M17" s="126"/>
      <c r="N17" s="77">
        <f t="shared" si="4"/>
        <v>-1844.5</v>
      </c>
    </row>
    <row r="18" spans="1:14" ht="10.5" customHeight="1">
      <c r="A18" s="118">
        <f t="shared" si="2"/>
        <v>15</v>
      </c>
      <c r="B18" s="76">
        <f t="shared" si="7"/>
      </c>
      <c r="C18" s="76">
        <f t="shared" si="8"/>
      </c>
      <c r="D18" s="76">
        <f t="shared" si="9"/>
      </c>
      <c r="E18" s="76">
        <f t="shared" si="10"/>
      </c>
      <c r="F18" s="76">
        <f t="shared" si="11"/>
      </c>
      <c r="G18" s="76">
        <f t="shared" si="12"/>
      </c>
      <c r="H18" s="76" t="str">
        <f t="shared" si="13"/>
        <v> </v>
      </c>
      <c r="I18" s="76" t="str">
        <f t="shared" si="14"/>
        <v> </v>
      </c>
      <c r="J18" s="76" t="str">
        <f t="shared" si="15"/>
        <v> </v>
      </c>
      <c r="K18" s="76" t="str">
        <f t="shared" si="16"/>
        <v> </v>
      </c>
      <c r="L18" s="77">
        <f t="shared" si="1"/>
        <v>0</v>
      </c>
      <c r="M18" s="126"/>
      <c r="N18" s="77">
        <f t="shared" si="4"/>
        <v>-1844.5</v>
      </c>
    </row>
    <row r="19" spans="1:14" ht="10.5" customHeight="1">
      <c r="A19" s="118">
        <f t="shared" si="2"/>
        <v>16</v>
      </c>
      <c r="B19" s="76">
        <f t="shared" si="7"/>
      </c>
      <c r="C19" s="76">
        <f t="shared" si="8"/>
      </c>
      <c r="D19" s="76">
        <f>IF($D$3=0," ","")</f>
      </c>
      <c r="E19" s="76">
        <f t="shared" si="10"/>
      </c>
      <c r="F19" s="76">
        <f t="shared" si="11"/>
      </c>
      <c r="G19" s="76">
        <f t="shared" si="12"/>
      </c>
      <c r="H19" s="76" t="str">
        <f t="shared" si="13"/>
        <v> </v>
      </c>
      <c r="I19" s="76" t="str">
        <f t="shared" si="14"/>
        <v> </v>
      </c>
      <c r="J19" s="76" t="str">
        <f t="shared" si="15"/>
        <v> </v>
      </c>
      <c r="K19" s="76" t="str">
        <f t="shared" si="16"/>
        <v> </v>
      </c>
      <c r="L19" s="77">
        <f t="shared" si="1"/>
        <v>0</v>
      </c>
      <c r="M19" s="126"/>
      <c r="N19" s="77">
        <f t="shared" si="4"/>
        <v>-1844.5</v>
      </c>
    </row>
    <row r="20" spans="1:14" ht="10.5" customHeight="1">
      <c r="A20" s="118">
        <f t="shared" si="2"/>
        <v>17</v>
      </c>
      <c r="B20" s="76">
        <f t="shared" si="7"/>
      </c>
      <c r="C20" s="76">
        <f t="shared" si="8"/>
      </c>
      <c r="D20" s="76">
        <f t="shared" si="9"/>
      </c>
      <c r="E20" s="76">
        <f t="shared" si="10"/>
      </c>
      <c r="F20" s="76">
        <f t="shared" si="11"/>
      </c>
      <c r="G20" s="76">
        <f t="shared" si="12"/>
      </c>
      <c r="H20" s="76" t="str">
        <f t="shared" si="13"/>
        <v> </v>
      </c>
      <c r="I20" s="76" t="str">
        <f t="shared" si="14"/>
        <v> </v>
      </c>
      <c r="J20" s="76" t="str">
        <f t="shared" si="15"/>
        <v> </v>
      </c>
      <c r="K20" s="76" t="str">
        <f t="shared" si="16"/>
        <v> </v>
      </c>
      <c r="L20" s="77">
        <f t="shared" si="1"/>
        <v>0</v>
      </c>
      <c r="M20" s="126"/>
      <c r="N20" s="77">
        <f t="shared" si="4"/>
        <v>-1844.5</v>
      </c>
    </row>
    <row r="21" spans="1:14" ht="10.5" customHeight="1">
      <c r="A21" s="118">
        <f t="shared" si="2"/>
        <v>18</v>
      </c>
      <c r="B21" s="76">
        <f t="shared" si="7"/>
      </c>
      <c r="C21" s="76">
        <f t="shared" si="8"/>
      </c>
      <c r="D21" s="76">
        <f t="shared" si="9"/>
      </c>
      <c r="E21" s="76">
        <f t="shared" si="10"/>
      </c>
      <c r="F21" s="76">
        <f t="shared" si="11"/>
      </c>
      <c r="G21" s="76">
        <f t="shared" si="12"/>
      </c>
      <c r="H21" s="76" t="str">
        <f t="shared" si="13"/>
        <v> </v>
      </c>
      <c r="I21" s="76" t="str">
        <f t="shared" si="14"/>
        <v> </v>
      </c>
      <c r="J21" s="76" t="str">
        <f t="shared" si="15"/>
        <v> </v>
      </c>
      <c r="K21" s="76" t="str">
        <f t="shared" si="16"/>
        <v> </v>
      </c>
      <c r="L21" s="77">
        <f t="shared" si="1"/>
        <v>0</v>
      </c>
      <c r="M21" s="126"/>
      <c r="N21" s="77">
        <f t="shared" si="4"/>
        <v>-1844.5</v>
      </c>
    </row>
    <row r="22" spans="1:14" ht="10.5" customHeight="1">
      <c r="A22" s="118">
        <f t="shared" si="2"/>
        <v>19</v>
      </c>
      <c r="B22" s="76">
        <f t="shared" si="7"/>
      </c>
      <c r="C22" s="76">
        <f t="shared" si="8"/>
      </c>
      <c r="D22" s="76">
        <f t="shared" si="9"/>
      </c>
      <c r="E22" s="76">
        <f t="shared" si="10"/>
      </c>
      <c r="F22" s="76">
        <f t="shared" si="11"/>
      </c>
      <c r="G22" s="76">
        <f t="shared" si="12"/>
      </c>
      <c r="H22" s="76" t="str">
        <f t="shared" si="13"/>
        <v> </v>
      </c>
      <c r="I22" s="76" t="str">
        <f t="shared" si="14"/>
        <v> </v>
      </c>
      <c r="J22" s="76" t="str">
        <f t="shared" si="15"/>
        <v> </v>
      </c>
      <c r="K22" s="76" t="str">
        <f t="shared" si="16"/>
        <v> </v>
      </c>
      <c r="L22" s="77">
        <f t="shared" si="1"/>
        <v>0</v>
      </c>
      <c r="M22" s="126"/>
      <c r="N22" s="79">
        <f t="shared" si="4"/>
        <v>-1844.5</v>
      </c>
    </row>
    <row r="23" spans="1:14" ht="10.5" customHeight="1">
      <c r="A23" s="118">
        <f t="shared" si="2"/>
        <v>20</v>
      </c>
      <c r="B23" s="76">
        <f t="shared" si="7"/>
      </c>
      <c r="C23" s="76">
        <f t="shared" si="8"/>
      </c>
      <c r="D23" s="76">
        <f t="shared" si="9"/>
      </c>
      <c r="E23" s="76">
        <f t="shared" si="10"/>
      </c>
      <c r="F23" s="76">
        <f t="shared" si="11"/>
      </c>
      <c r="G23" s="76">
        <f t="shared" si="12"/>
      </c>
      <c r="H23" s="76" t="str">
        <f t="shared" si="13"/>
        <v> </v>
      </c>
      <c r="I23" s="76" t="str">
        <f t="shared" si="14"/>
        <v> </v>
      </c>
      <c r="J23" s="76" t="str">
        <f t="shared" si="15"/>
        <v> </v>
      </c>
      <c r="K23" s="76" t="str">
        <f t="shared" si="16"/>
        <v> </v>
      </c>
      <c r="L23" s="77">
        <f t="shared" si="1"/>
        <v>0</v>
      </c>
      <c r="M23" s="126"/>
      <c r="N23" s="79">
        <f t="shared" si="4"/>
        <v>-1844.5</v>
      </c>
    </row>
    <row r="24" spans="1:14" ht="10.5" customHeight="1">
      <c r="A24" s="118">
        <f t="shared" si="2"/>
        <v>21</v>
      </c>
      <c r="B24" s="76">
        <f t="shared" si="7"/>
      </c>
      <c r="C24" s="76">
        <f t="shared" si="8"/>
      </c>
      <c r="D24" s="76">
        <f t="shared" si="9"/>
      </c>
      <c r="E24" s="76">
        <f t="shared" si="10"/>
      </c>
      <c r="F24" s="76">
        <f t="shared" si="11"/>
      </c>
      <c r="G24" s="76">
        <f t="shared" si="12"/>
      </c>
      <c r="H24" s="76" t="str">
        <f t="shared" si="13"/>
        <v> </v>
      </c>
      <c r="I24" s="76" t="str">
        <f t="shared" si="14"/>
        <v> </v>
      </c>
      <c r="J24" s="76" t="str">
        <f t="shared" si="15"/>
        <v> </v>
      </c>
      <c r="K24" s="76" t="str">
        <f t="shared" si="16"/>
        <v> </v>
      </c>
      <c r="L24" s="77">
        <f t="shared" si="1"/>
        <v>0</v>
      </c>
      <c r="M24" s="126"/>
      <c r="N24" s="79">
        <f t="shared" si="4"/>
        <v>-1844.5</v>
      </c>
    </row>
    <row r="25" spans="1:14" ht="10.5" customHeight="1">
      <c r="A25" s="118">
        <f t="shared" si="2"/>
        <v>22</v>
      </c>
      <c r="B25" s="76">
        <f t="shared" si="7"/>
      </c>
      <c r="C25" s="76">
        <f t="shared" si="8"/>
      </c>
      <c r="D25" s="76">
        <f t="shared" si="9"/>
      </c>
      <c r="E25" s="76">
        <f t="shared" si="10"/>
      </c>
      <c r="F25" s="76">
        <f t="shared" si="11"/>
      </c>
      <c r="G25" s="76">
        <f t="shared" si="12"/>
      </c>
      <c r="H25" s="76" t="str">
        <f t="shared" si="13"/>
        <v> </v>
      </c>
      <c r="I25" s="76" t="str">
        <f t="shared" si="14"/>
        <v> </v>
      </c>
      <c r="J25" s="76" t="str">
        <f t="shared" si="15"/>
        <v> </v>
      </c>
      <c r="K25" s="76" t="str">
        <f t="shared" si="16"/>
        <v> </v>
      </c>
      <c r="L25" s="77">
        <f t="shared" si="1"/>
        <v>0</v>
      </c>
      <c r="M25" s="126"/>
      <c r="N25" s="79">
        <f t="shared" si="4"/>
        <v>-1844.5</v>
      </c>
    </row>
    <row r="26" spans="1:14" ht="10.5" customHeight="1">
      <c r="A26" s="118">
        <f t="shared" si="2"/>
        <v>23</v>
      </c>
      <c r="B26" s="76">
        <f t="shared" si="7"/>
      </c>
      <c r="C26" s="76">
        <f t="shared" si="8"/>
      </c>
      <c r="D26" s="76">
        <f t="shared" si="9"/>
      </c>
      <c r="E26" s="76">
        <f t="shared" si="10"/>
      </c>
      <c r="F26" s="76">
        <f t="shared" si="11"/>
      </c>
      <c r="G26" s="76">
        <f t="shared" si="12"/>
      </c>
      <c r="H26" s="76" t="str">
        <f t="shared" si="13"/>
        <v> </v>
      </c>
      <c r="I26" s="76" t="str">
        <f t="shared" si="14"/>
        <v> </v>
      </c>
      <c r="J26" s="76" t="str">
        <f t="shared" si="15"/>
        <v> </v>
      </c>
      <c r="K26" s="76" t="str">
        <f t="shared" si="16"/>
        <v> </v>
      </c>
      <c r="L26" s="77">
        <f t="shared" si="1"/>
        <v>0</v>
      </c>
      <c r="M26" s="126"/>
      <c r="N26" s="79">
        <f t="shared" si="4"/>
        <v>-1844.5</v>
      </c>
    </row>
    <row r="27" spans="1:14" ht="10.5" customHeight="1">
      <c r="A27" s="118">
        <f t="shared" si="2"/>
        <v>24</v>
      </c>
      <c r="B27" s="76">
        <f t="shared" si="7"/>
      </c>
      <c r="C27" s="76">
        <f t="shared" si="8"/>
      </c>
      <c r="D27" s="76">
        <f t="shared" si="9"/>
      </c>
      <c r="E27" s="76">
        <f t="shared" si="10"/>
      </c>
      <c r="F27" s="76">
        <f t="shared" si="11"/>
      </c>
      <c r="G27" s="76">
        <f t="shared" si="12"/>
      </c>
      <c r="H27" s="76" t="str">
        <f t="shared" si="13"/>
        <v> </v>
      </c>
      <c r="I27" s="76" t="str">
        <f t="shared" si="14"/>
        <v> </v>
      </c>
      <c r="J27" s="76" t="str">
        <f t="shared" si="15"/>
        <v> </v>
      </c>
      <c r="K27" s="76" t="str">
        <f t="shared" si="16"/>
        <v> </v>
      </c>
      <c r="L27" s="77">
        <f t="shared" si="1"/>
        <v>0</v>
      </c>
      <c r="M27" s="126"/>
      <c r="N27" s="79">
        <f t="shared" si="4"/>
        <v>-1844.5</v>
      </c>
    </row>
    <row r="28" spans="1:14" ht="10.5" customHeight="1">
      <c r="A28" s="118">
        <f t="shared" si="2"/>
        <v>25</v>
      </c>
      <c r="B28" s="76">
        <f t="shared" si="7"/>
      </c>
      <c r="C28" s="76">
        <f t="shared" si="8"/>
      </c>
      <c r="D28" s="76">
        <f t="shared" si="9"/>
      </c>
      <c r="E28" s="76">
        <f t="shared" si="10"/>
      </c>
      <c r="F28" s="76">
        <f t="shared" si="11"/>
      </c>
      <c r="G28" s="76">
        <f t="shared" si="12"/>
      </c>
      <c r="H28" s="76" t="str">
        <f t="shared" si="13"/>
        <v> </v>
      </c>
      <c r="I28" s="76" t="str">
        <f t="shared" si="14"/>
        <v> </v>
      </c>
      <c r="J28" s="76" t="str">
        <f t="shared" si="15"/>
        <v> </v>
      </c>
      <c r="K28" s="76" t="str">
        <f t="shared" si="16"/>
        <v> </v>
      </c>
      <c r="L28" s="77">
        <f t="shared" si="1"/>
        <v>0</v>
      </c>
      <c r="M28" s="126"/>
      <c r="N28" s="79">
        <f t="shared" si="4"/>
        <v>-1844.5</v>
      </c>
    </row>
    <row r="29" spans="1:14" ht="10.5" customHeight="1">
      <c r="A29" s="118">
        <f t="shared" si="2"/>
        <v>26</v>
      </c>
      <c r="B29" s="76">
        <f t="shared" si="7"/>
      </c>
      <c r="C29" s="76">
        <f t="shared" si="8"/>
      </c>
      <c r="D29" s="76">
        <f t="shared" si="9"/>
      </c>
      <c r="E29" s="76">
        <f t="shared" si="10"/>
      </c>
      <c r="F29" s="76">
        <f t="shared" si="11"/>
      </c>
      <c r="G29" s="76">
        <f t="shared" si="12"/>
      </c>
      <c r="H29" s="76" t="str">
        <f t="shared" si="13"/>
        <v> </v>
      </c>
      <c r="I29" s="76" t="str">
        <f t="shared" si="14"/>
        <v> </v>
      </c>
      <c r="J29" s="76" t="str">
        <f t="shared" si="15"/>
        <v> </v>
      </c>
      <c r="K29" s="76" t="str">
        <f t="shared" si="16"/>
        <v> </v>
      </c>
      <c r="L29" s="77">
        <f t="shared" si="1"/>
        <v>0</v>
      </c>
      <c r="M29" s="126"/>
      <c r="N29" s="79">
        <f t="shared" si="4"/>
        <v>-1844.5</v>
      </c>
    </row>
    <row r="30" spans="1:14" ht="10.5" customHeight="1">
      <c r="A30" s="118">
        <f t="shared" si="2"/>
        <v>27</v>
      </c>
      <c r="B30" s="76">
        <f t="shared" si="7"/>
      </c>
      <c r="C30" s="76">
        <f t="shared" si="8"/>
      </c>
      <c r="D30" s="76">
        <f t="shared" si="9"/>
      </c>
      <c r="E30" s="76">
        <f t="shared" si="10"/>
      </c>
      <c r="F30" s="76">
        <f t="shared" si="11"/>
      </c>
      <c r="G30" s="76">
        <f t="shared" si="12"/>
      </c>
      <c r="H30" s="76" t="str">
        <f t="shared" si="13"/>
        <v> </v>
      </c>
      <c r="I30" s="76" t="str">
        <f t="shared" si="14"/>
        <v> </v>
      </c>
      <c r="J30" s="76" t="str">
        <f t="shared" si="15"/>
        <v> </v>
      </c>
      <c r="K30" s="76" t="str">
        <f t="shared" si="16"/>
        <v> </v>
      </c>
      <c r="L30" s="77">
        <f t="shared" si="1"/>
        <v>0</v>
      </c>
      <c r="M30" s="126"/>
      <c r="N30" s="79">
        <f t="shared" si="4"/>
        <v>-1844.5</v>
      </c>
    </row>
    <row r="31" spans="1:14" ht="10.5" customHeight="1">
      <c r="A31" s="118">
        <f t="shared" si="2"/>
        <v>28</v>
      </c>
      <c r="B31" s="76">
        <f t="shared" si="7"/>
      </c>
      <c r="C31" s="76">
        <f t="shared" si="8"/>
      </c>
      <c r="D31" s="76">
        <f t="shared" si="9"/>
      </c>
      <c r="E31" s="76">
        <f t="shared" si="10"/>
      </c>
      <c r="F31" s="76">
        <f t="shared" si="11"/>
      </c>
      <c r="G31" s="76">
        <f t="shared" si="12"/>
      </c>
      <c r="H31" s="76" t="str">
        <f t="shared" si="13"/>
        <v> </v>
      </c>
      <c r="I31" s="76" t="str">
        <f t="shared" si="14"/>
        <v> </v>
      </c>
      <c r="J31" s="76" t="str">
        <f t="shared" si="15"/>
        <v> </v>
      </c>
      <c r="K31" s="76" t="str">
        <f t="shared" si="16"/>
        <v> </v>
      </c>
      <c r="L31" s="77">
        <f t="shared" si="1"/>
        <v>0</v>
      </c>
      <c r="M31" s="126"/>
      <c r="N31" s="79">
        <f t="shared" si="4"/>
        <v>-1844.5</v>
      </c>
    </row>
    <row r="32" spans="1:14" ht="10.5" customHeight="1">
      <c r="A32" s="118">
        <f t="shared" si="2"/>
        <v>29</v>
      </c>
      <c r="B32" s="76">
        <f t="shared" si="7"/>
      </c>
      <c r="C32" s="76">
        <f t="shared" si="8"/>
      </c>
      <c r="D32" s="76">
        <f t="shared" si="9"/>
      </c>
      <c r="E32" s="76">
        <f t="shared" si="10"/>
      </c>
      <c r="F32" s="76">
        <f t="shared" si="11"/>
      </c>
      <c r="G32" s="76">
        <f t="shared" si="12"/>
      </c>
      <c r="H32" s="76" t="str">
        <f t="shared" si="13"/>
        <v> </v>
      </c>
      <c r="I32" s="76" t="str">
        <f t="shared" si="14"/>
        <v> </v>
      </c>
      <c r="J32" s="76" t="str">
        <f t="shared" si="15"/>
        <v> </v>
      </c>
      <c r="K32" s="76" t="str">
        <f t="shared" si="16"/>
        <v> </v>
      </c>
      <c r="L32" s="77">
        <f t="shared" si="1"/>
        <v>0</v>
      </c>
      <c r="M32" s="126"/>
      <c r="N32" s="77">
        <f t="shared" si="4"/>
        <v>-1844.5</v>
      </c>
    </row>
    <row r="33" spans="1:14" ht="10.5" customHeight="1">
      <c r="A33" s="118">
        <f t="shared" si="2"/>
        <v>30</v>
      </c>
      <c r="B33" s="76">
        <f t="shared" si="7"/>
      </c>
      <c r="C33" s="76">
        <f t="shared" si="8"/>
      </c>
      <c r="D33" s="76">
        <f t="shared" si="9"/>
      </c>
      <c r="E33" s="76">
        <f t="shared" si="10"/>
      </c>
      <c r="F33" s="76">
        <f t="shared" si="11"/>
      </c>
      <c r="G33" s="76">
        <f t="shared" si="12"/>
      </c>
      <c r="H33" s="76" t="str">
        <f t="shared" si="13"/>
        <v> </v>
      </c>
      <c r="I33" s="76" t="str">
        <f t="shared" si="14"/>
        <v> </v>
      </c>
      <c r="J33" s="76" t="str">
        <f t="shared" si="15"/>
        <v> </v>
      </c>
      <c r="K33" s="76" t="str">
        <f t="shared" si="16"/>
        <v> </v>
      </c>
      <c r="L33" s="77">
        <f t="shared" si="1"/>
        <v>0</v>
      </c>
      <c r="M33" s="126"/>
      <c r="N33" s="77">
        <f t="shared" si="4"/>
        <v>-1844.5</v>
      </c>
    </row>
    <row r="34" spans="1:14" ht="10.5" customHeight="1" thickBot="1">
      <c r="A34" s="118">
        <f t="shared" si="2"/>
        <v>31</v>
      </c>
      <c r="B34" s="76">
        <f t="shared" si="7"/>
      </c>
      <c r="C34" s="76">
        <f t="shared" si="8"/>
      </c>
      <c r="D34" s="76">
        <f t="shared" si="9"/>
      </c>
      <c r="E34" s="76">
        <f t="shared" si="10"/>
      </c>
      <c r="F34" s="76">
        <f t="shared" si="11"/>
      </c>
      <c r="G34" s="76">
        <f t="shared" si="12"/>
      </c>
      <c r="H34" s="76" t="str">
        <f t="shared" si="13"/>
        <v> </v>
      </c>
      <c r="I34" s="76" t="str">
        <f t="shared" si="14"/>
        <v> </v>
      </c>
      <c r="J34" s="76" t="str">
        <f t="shared" si="15"/>
        <v> </v>
      </c>
      <c r="K34" s="124" t="str">
        <f t="shared" si="16"/>
        <v> </v>
      </c>
      <c r="L34" s="77">
        <f t="shared" si="1"/>
        <v>0</v>
      </c>
      <c r="M34" s="127"/>
      <c r="N34" s="77">
        <f t="shared" si="4"/>
        <v>-1844.5</v>
      </c>
    </row>
    <row r="35" spans="1:14" ht="10.5" customHeight="1">
      <c r="A35" s="80" t="s">
        <v>5</v>
      </c>
      <c r="B35" s="81">
        <f>IF($B$3=0," ",SUM(B4:B34))</f>
        <v>0</v>
      </c>
      <c r="C35" s="81">
        <f>IF($C$3=0," ",SUM(C4:C34))</f>
        <v>0</v>
      </c>
      <c r="D35" s="81">
        <f>IF($D$3=0," ",SUM(D4:D34))</f>
        <v>0</v>
      </c>
      <c r="E35" s="81">
        <f>IF($E$3=0," ",SUM(E4:E34))</f>
        <v>0</v>
      </c>
      <c r="F35" s="81">
        <f>IF($F$3=0," ",SUM(F4:F34))</f>
        <v>0</v>
      </c>
      <c r="G35" s="81">
        <f>IF($G$3=0," ",SUM(G4:G34))</f>
        <v>0</v>
      </c>
      <c r="H35" s="81" t="str">
        <f>IF($H$3=0," ",SUM(H4:H34))</f>
        <v> </v>
      </c>
      <c r="I35" s="81" t="str">
        <f>IF($I$3=0," ",SUM(I4:I34))</f>
        <v> </v>
      </c>
      <c r="J35" s="81" t="str">
        <f>IF($J$3=0," ",SUM(J4:J34))</f>
        <v> </v>
      </c>
      <c r="K35" s="81" t="str">
        <f>IF($K$3=0," ",SUM(K4:K34))</f>
        <v> </v>
      </c>
      <c r="L35" s="135">
        <f>SUM(L4:L34)</f>
        <v>0</v>
      </c>
      <c r="M35" s="128">
        <f>SUM(M4:M34)</f>
        <v>0</v>
      </c>
      <c r="N35" s="82">
        <f>N34</f>
        <v>-1844.5</v>
      </c>
    </row>
    <row r="36" spans="1:14" ht="10.5" customHeight="1">
      <c r="A36" s="83" t="s">
        <v>2</v>
      </c>
      <c r="B36" s="84">
        <f>IF($B$3=0," ",'Start Here'!J96)</f>
        <v>30</v>
      </c>
      <c r="C36" s="84">
        <f>IF($C$3=0," ",'Start Here'!J97)</f>
        <v>400</v>
      </c>
      <c r="D36" s="84">
        <f>IF($D$3=0," ",'Start Here'!J98)</f>
        <v>85</v>
      </c>
      <c r="E36" s="84">
        <f>IF($E$3=0," ",'Start Here'!J99)</f>
        <v>100</v>
      </c>
      <c r="F36" s="84">
        <f>IF($F$3=0," ",'Start Here'!J100)</f>
        <v>35</v>
      </c>
      <c r="G36" s="84">
        <f>IF($G$3=0," ",'Start Here'!J101)</f>
        <v>55.5</v>
      </c>
      <c r="H36" s="84" t="str">
        <f>IF($H$3=0," ",'Start Here'!J102)</f>
        <v> </v>
      </c>
      <c r="I36" s="84" t="str">
        <f>IF($I$3=0," ",'Start Here'!J103)</f>
        <v> </v>
      </c>
      <c r="J36" s="84" t="str">
        <f>IF($J$3=0," ",'Start Here'!J104)</f>
        <v> </v>
      </c>
      <c r="K36" s="84" t="str">
        <f>IF($K$3=0," ",'Start Here'!J105)</f>
        <v> </v>
      </c>
      <c r="L36" s="136">
        <f>SUM(B36:K36)</f>
        <v>705.5</v>
      </c>
      <c r="M36" s="129"/>
      <c r="N36" s="85"/>
    </row>
    <row r="37" spans="1:14" ht="10.5" customHeight="1">
      <c r="A37" s="86" t="s">
        <v>1</v>
      </c>
      <c r="B37" s="47">
        <f aca="true" t="shared" si="17" ref="B37:K37">IF(B3=0," ",B36-B35)</f>
        <v>30</v>
      </c>
      <c r="C37" s="47">
        <f t="shared" si="17"/>
        <v>400</v>
      </c>
      <c r="D37" s="47">
        <f t="shared" si="17"/>
        <v>85</v>
      </c>
      <c r="E37" s="47">
        <f t="shared" si="17"/>
        <v>100</v>
      </c>
      <c r="F37" s="47">
        <f t="shared" si="17"/>
        <v>35</v>
      </c>
      <c r="G37" s="47">
        <f t="shared" si="17"/>
        <v>55.5</v>
      </c>
      <c r="H37" s="47" t="str">
        <f t="shared" si="17"/>
        <v> </v>
      </c>
      <c r="I37" s="47" t="str">
        <f t="shared" si="17"/>
        <v> </v>
      </c>
      <c r="J37" s="47" t="str">
        <f t="shared" si="17"/>
        <v> </v>
      </c>
      <c r="K37" s="47" t="str">
        <f t="shared" si="17"/>
        <v> </v>
      </c>
      <c r="L37" s="137">
        <f>L36-L35</f>
        <v>705.5</v>
      </c>
      <c r="M37" s="130"/>
      <c r="N37" s="85">
        <f>IF((SUM(B4:K31)+SUM(M4:M31)+SUM(C42:C51)+SUM(G42:G51))&gt;0,1,0)</f>
        <v>0</v>
      </c>
    </row>
    <row r="38" spans="1:14" s="40" customFormat="1" ht="10.5" customHeight="1" thickBot="1">
      <c r="A38" s="115">
        <f aca="true" t="shared" si="18" ref="A38:N38">A3</f>
        <v>39845</v>
      </c>
      <c r="B38" s="41" t="str">
        <f t="shared" si="18"/>
        <v>housecare</v>
      </c>
      <c r="C38" s="41" t="str">
        <f t="shared" si="18"/>
        <v>groceries</v>
      </c>
      <c r="D38" s="41" t="str">
        <f t="shared" si="18"/>
        <v>dining out</v>
      </c>
      <c r="E38" s="41" t="str">
        <f t="shared" si="18"/>
        <v>car gas</v>
      </c>
      <c r="F38" s="41" t="str">
        <f t="shared" si="18"/>
        <v>haircuts</v>
      </c>
      <c r="G38" s="41" t="str">
        <f t="shared" si="18"/>
        <v>misc.</v>
      </c>
      <c r="H38" s="41">
        <f t="shared" si="18"/>
        <v>0</v>
      </c>
      <c r="I38" s="41">
        <f t="shared" si="18"/>
        <v>0</v>
      </c>
      <c r="J38" s="41">
        <f t="shared" si="18"/>
        <v>0</v>
      </c>
      <c r="K38" s="41">
        <f t="shared" si="18"/>
        <v>0</v>
      </c>
      <c r="L38" s="42" t="str">
        <f t="shared" si="18"/>
        <v>total spent</v>
      </c>
      <c r="M38" s="131" t="str">
        <f t="shared" si="18"/>
        <v>income</v>
      </c>
      <c r="N38" s="42" t="str">
        <f t="shared" si="18"/>
        <v>what's left</v>
      </c>
    </row>
    <row r="39" ht="3.75" customHeight="1">
      <c r="E39" s="87"/>
    </row>
    <row r="40" spans="1:14" ht="10.5" customHeight="1">
      <c r="A40" s="282" t="s">
        <v>76</v>
      </c>
      <c r="B40" s="282"/>
      <c r="C40" s="282"/>
      <c r="E40" s="282" t="s">
        <v>77</v>
      </c>
      <c r="F40" s="282"/>
      <c r="G40" s="282"/>
      <c r="H40" s="282"/>
      <c r="I40" s="282"/>
      <c r="J40" s="282"/>
      <c r="K40" s="282"/>
      <c r="L40" s="282"/>
      <c r="M40" s="282"/>
      <c r="N40" s="282"/>
    </row>
    <row r="41" spans="1:14" ht="10.5" customHeight="1">
      <c r="A41" s="277" t="s">
        <v>74</v>
      </c>
      <c r="B41" s="278"/>
      <c r="C41" s="279"/>
      <c r="E41" s="277" t="s">
        <v>89</v>
      </c>
      <c r="F41" s="278"/>
      <c r="G41" s="278"/>
      <c r="H41" s="278"/>
      <c r="I41" s="278"/>
      <c r="J41" s="278"/>
      <c r="K41" s="278"/>
      <c r="L41" s="278"/>
      <c r="M41" s="278"/>
      <c r="N41" s="279"/>
    </row>
    <row r="42" spans="1:14" ht="10.5" customHeight="1">
      <c r="A42" s="186" t="str">
        <f>'Start Here'!S23</f>
        <v>rent</v>
      </c>
      <c r="B42" s="205"/>
      <c r="C42" s="88">
        <f aca="true" t="shared" si="19" ref="C42:C51">IF(A42=0," ","")</f>
      </c>
      <c r="D42" s="113"/>
      <c r="E42" s="89" t="str">
        <f>'Start Here'!$Q$30</f>
        <v>car maint.</v>
      </c>
      <c r="F42" s="89" t="str">
        <f>'Start Here'!$Q$31</f>
        <v>medical</v>
      </c>
      <c r="G42" s="89" t="str">
        <f>'Start Here'!$Q$32</f>
        <v>medicine</v>
      </c>
      <c r="H42" s="89" t="str">
        <f>'Start Here'!$Q$33</f>
        <v>gifts</v>
      </c>
      <c r="I42" s="89">
        <f>'Start Here'!$Q$34</f>
        <v>0</v>
      </c>
      <c r="J42" s="89">
        <f>'Start Here'!$Q$35</f>
        <v>0</v>
      </c>
      <c r="K42" s="89">
        <f>'Start Here'!$Q$36</f>
        <v>0</v>
      </c>
      <c r="L42" s="89">
        <f>'Start Here'!$Q$37</f>
        <v>0</v>
      </c>
      <c r="M42" s="89">
        <f>'Start Here'!$Q$38</f>
        <v>0</v>
      </c>
      <c r="N42" s="89">
        <f>'Start Here'!$Q$39</f>
        <v>0</v>
      </c>
    </row>
    <row r="43" spans="1:14" ht="10.5" customHeight="1">
      <c r="A43" s="186" t="str">
        <f>'Start Here'!S24</f>
        <v>phone bill</v>
      </c>
      <c r="B43" s="205"/>
      <c r="C43" s="88">
        <f t="shared" si="19"/>
      </c>
      <c r="D43" s="73"/>
      <c r="E43" s="88">
        <f>IF($E$42=0,"column","")</f>
      </c>
      <c r="F43" s="88">
        <f>IF($F$42=0,"column","")</f>
      </c>
      <c r="G43" s="88">
        <f>IF($G$42=0,"This","")</f>
      </c>
      <c r="H43" s="88">
        <f>IF($H$42=0,"This","")</f>
      </c>
      <c r="I43" s="88" t="str">
        <f>IF($I$42=0,"This","")</f>
        <v>This</v>
      </c>
      <c r="J43" s="88" t="str">
        <f>IF($J$42=0,"This","")</f>
        <v>This</v>
      </c>
      <c r="K43" s="88" t="str">
        <f>IF($K$42=0,"This","")</f>
        <v>This</v>
      </c>
      <c r="L43" s="88" t="str">
        <f>IF($L$42=0,"This","")</f>
        <v>This</v>
      </c>
      <c r="M43" s="88" t="str">
        <f>IF($M$42=0,"This","")</f>
        <v>This</v>
      </c>
      <c r="N43" s="88" t="str">
        <f>IF($N$42=0,"This","")</f>
        <v>This</v>
      </c>
    </row>
    <row r="44" spans="1:14" ht="10.5" customHeight="1">
      <c r="A44" s="186" t="str">
        <f>'Start Here'!S25</f>
        <v>insurance</v>
      </c>
      <c r="B44" s="205"/>
      <c r="C44" s="88">
        <f t="shared" si="19"/>
      </c>
      <c r="D44" s="73"/>
      <c r="E44" s="88">
        <f>IF($E$42=0,"column","")</f>
      </c>
      <c r="F44" s="88">
        <f>IF($F$42=0,"column","")</f>
      </c>
      <c r="G44" s="88">
        <f>IF($G$42=0,"column","")</f>
      </c>
      <c r="H44" s="88">
        <f>IF($H$42=0,"column","")</f>
      </c>
      <c r="I44" s="88" t="str">
        <f>IF($I$42=0,"column","")</f>
        <v>column</v>
      </c>
      <c r="J44" s="88" t="str">
        <f>IF($J$42=0,"column","")</f>
        <v>column</v>
      </c>
      <c r="K44" s="88" t="str">
        <f>IF($K$42=0,"column","")</f>
        <v>column</v>
      </c>
      <c r="L44" s="88" t="str">
        <f>IF($L$42=0,"column","")</f>
        <v>column</v>
      </c>
      <c r="M44" s="88" t="str">
        <f>IF($M$42=0,"column","")</f>
        <v>column</v>
      </c>
      <c r="N44" s="88" t="str">
        <f>IF($N$42=0,"column","")</f>
        <v>column</v>
      </c>
    </row>
    <row r="45" spans="1:14" ht="10.5" customHeight="1">
      <c r="A45" s="186" t="str">
        <f>'Start Here'!S26</f>
        <v>tithe</v>
      </c>
      <c r="B45" s="205"/>
      <c r="C45" s="88">
        <f t="shared" si="19"/>
      </c>
      <c r="D45" s="73"/>
      <c r="E45" s="88">
        <f>IF($E$42=0,"stays","")</f>
      </c>
      <c r="F45" s="88">
        <f>IF($F$42=0,"stays","")</f>
      </c>
      <c r="G45" s="88">
        <f>IF($G$42=0,"stays","")</f>
      </c>
      <c r="H45" s="88">
        <f>IF($H$42=0,"stays","")</f>
      </c>
      <c r="I45" s="88" t="str">
        <f>IF($I$42=0,"stays","")</f>
        <v>stays</v>
      </c>
      <c r="J45" s="88" t="str">
        <f>IF($J$42=0,"stays","")</f>
        <v>stays</v>
      </c>
      <c r="K45" s="88" t="str">
        <f>IF($K$42=0,"stays","")</f>
        <v>stays</v>
      </c>
      <c r="L45" s="88" t="str">
        <f>IF($L$42=0,"stays","")</f>
        <v>stays</v>
      </c>
      <c r="M45" s="88" t="str">
        <f>IF($M$42=0,"stays","")</f>
        <v>stays</v>
      </c>
      <c r="N45" s="88" t="str">
        <f>IF($N$42=0,"stays","")</f>
        <v>stays</v>
      </c>
    </row>
    <row r="46" spans="1:14" ht="10.5" customHeight="1">
      <c r="A46" s="186" t="str">
        <f>'Start Here'!S27</f>
        <v>donations</v>
      </c>
      <c r="B46" s="205"/>
      <c r="C46" s="88">
        <f t="shared" si="19"/>
      </c>
      <c r="D46" s="73"/>
      <c r="E46" s="88">
        <f>IF($E$42=0,"blank.","")</f>
      </c>
      <c r="F46" s="88">
        <f>IF($F$42=0,"blank.","")</f>
      </c>
      <c r="G46" s="88">
        <f>IF($G$42=0,"blank.","")</f>
      </c>
      <c r="H46" s="88">
        <f>IF($H$42=0,"blank.","")</f>
      </c>
      <c r="I46" s="88" t="str">
        <f>IF($I$42=0,"blank.","")</f>
        <v>blank.</v>
      </c>
      <c r="J46" s="88" t="str">
        <f>IF($J$42=0,"blank.","")</f>
        <v>blank.</v>
      </c>
      <c r="K46" s="88" t="str">
        <f>IF($K$42=0,"blank.","")</f>
        <v>blank.</v>
      </c>
      <c r="L46" s="88" t="str">
        <f>IF($L$42=0,"blank.","")</f>
        <v>blank.</v>
      </c>
      <c r="M46" s="88" t="str">
        <f>IF($M$42=0,"blank.","")</f>
        <v>blank.</v>
      </c>
      <c r="N46" s="88" t="str">
        <f>IF($N$42=0,"blank.","")</f>
        <v>blank.</v>
      </c>
    </row>
    <row r="47" spans="1:14" ht="10.5" customHeight="1">
      <c r="A47" s="186" t="str">
        <f>'Start Here'!S28</f>
        <v>savings</v>
      </c>
      <c r="B47" s="205"/>
      <c r="C47" s="88">
        <f t="shared" si="19"/>
      </c>
      <c r="D47" s="73"/>
      <c r="E47" s="88">
        <f>IF($E$42=0," ","")</f>
      </c>
      <c r="F47" s="88">
        <f>IF($F$42=0," ","")</f>
      </c>
      <c r="G47" s="88">
        <f>IF($G$42=0," ","")</f>
      </c>
      <c r="H47" s="88">
        <f>IF($H$42=0," ","")</f>
      </c>
      <c r="I47" s="88" t="str">
        <f>IF($I$42=0," ","")</f>
        <v> </v>
      </c>
      <c r="J47" s="88" t="str">
        <f>IF($J$42=0," ","")</f>
        <v> </v>
      </c>
      <c r="K47" s="88" t="str">
        <f>IF($K$42=0," ","")</f>
        <v> </v>
      </c>
      <c r="L47" s="88" t="str">
        <f>IF($L$42=0," ","")</f>
        <v> </v>
      </c>
      <c r="M47" s="88" t="str">
        <f>IF($M$42=0," ","")</f>
        <v> </v>
      </c>
      <c r="N47" s="88" t="str">
        <f>IF($N$42=0," ","")</f>
        <v> </v>
      </c>
    </row>
    <row r="48" spans="1:14" ht="10.5" customHeight="1">
      <c r="A48" s="186" t="str">
        <f>'Start Here'!S29</f>
        <v>college</v>
      </c>
      <c r="B48" s="205"/>
      <c r="C48" s="88">
        <f t="shared" si="19"/>
      </c>
      <c r="D48" s="73"/>
      <c r="E48" s="88">
        <f>IF($E$42=0," ","")</f>
      </c>
      <c r="F48" s="88">
        <f>IF($F$42=0," ","")</f>
      </c>
      <c r="G48" s="88">
        <f>IF($G$42=0," ","")</f>
      </c>
      <c r="H48" s="88">
        <f>IF($H$42=0," ","")</f>
      </c>
      <c r="I48" s="88" t="str">
        <f>IF($I$42=0," ","")</f>
        <v> </v>
      </c>
      <c r="J48" s="88" t="str">
        <f>IF($J$42=0," ","")</f>
        <v> </v>
      </c>
      <c r="K48" s="88" t="str">
        <f>IF($K$42=0," ","")</f>
        <v> </v>
      </c>
      <c r="L48" s="88" t="str">
        <f>IF($L$42=0," ","")</f>
        <v> </v>
      </c>
      <c r="M48" s="88" t="str">
        <f>IF($M$42=0," ","")</f>
        <v> </v>
      </c>
      <c r="N48" s="88" t="str">
        <f>IF($N$42=0," ","")</f>
        <v> </v>
      </c>
    </row>
    <row r="49" spans="1:14" ht="10.5" customHeight="1">
      <c r="A49" s="186">
        <f>'Start Here'!S30</f>
        <v>0</v>
      </c>
      <c r="B49" s="205"/>
      <c r="C49" s="88" t="str">
        <f t="shared" si="19"/>
        <v> </v>
      </c>
      <c r="D49" s="73"/>
      <c r="E49" s="88">
        <f>IF($E$42=0," ","")</f>
      </c>
      <c r="F49" s="88">
        <f>IF($F$42=0," ","")</f>
      </c>
      <c r="G49" s="88">
        <f>IF($G$42=0," ","")</f>
      </c>
      <c r="H49" s="88">
        <f>IF($H$42=0," ","")</f>
      </c>
      <c r="I49" s="88" t="str">
        <f>IF($I$42=0," ","")</f>
        <v> </v>
      </c>
      <c r="J49" s="88" t="str">
        <f>IF($J$42=0," ","")</f>
        <v> </v>
      </c>
      <c r="K49" s="88" t="str">
        <f>IF($K$42=0," ","")</f>
        <v> </v>
      </c>
      <c r="L49" s="88" t="str">
        <f>IF($L$42=0," ","")</f>
        <v> </v>
      </c>
      <c r="M49" s="88" t="str">
        <f>IF($M$42=0," ","")</f>
        <v> </v>
      </c>
      <c r="N49" s="88" t="str">
        <f>IF($N$42=0," ","")</f>
        <v> </v>
      </c>
    </row>
    <row r="50" spans="1:14" ht="10.5" customHeight="1">
      <c r="A50" s="186">
        <f>'Start Here'!S31</f>
        <v>0</v>
      </c>
      <c r="B50" s="283"/>
      <c r="C50" s="88" t="str">
        <f t="shared" si="19"/>
        <v> </v>
      </c>
      <c r="D50" s="73"/>
      <c r="E50" s="88">
        <f>IF($E$42=0," ","")</f>
      </c>
      <c r="F50" s="88">
        <f>IF($F$42=0," ","")</f>
      </c>
      <c r="G50" s="88">
        <f>IF($G$42=0," ","")</f>
      </c>
      <c r="H50" s="88">
        <f>IF($H$42=0," ","")</f>
      </c>
      <c r="I50" s="88" t="str">
        <f>IF($I$42=0," ","")</f>
        <v> </v>
      </c>
      <c r="J50" s="88" t="str">
        <f>IF($J$42=0," ","")</f>
        <v> </v>
      </c>
      <c r="K50" s="88" t="str">
        <f>IF($K$42=0," ","")</f>
        <v> </v>
      </c>
      <c r="L50" s="88" t="str">
        <f>IF($L$42=0," ","")</f>
        <v> </v>
      </c>
      <c r="M50" s="88" t="str">
        <f>IF($M$42=0," ","")</f>
        <v> </v>
      </c>
      <c r="N50" s="88" t="str">
        <f>IF($N$42=0," ","")</f>
        <v> </v>
      </c>
    </row>
    <row r="51" spans="1:14" ht="10.5" customHeight="1">
      <c r="A51" s="186">
        <f>'Start Here'!S32</f>
        <v>0</v>
      </c>
      <c r="B51" s="283"/>
      <c r="C51" s="88" t="str">
        <f t="shared" si="19"/>
        <v> </v>
      </c>
      <c r="D51" s="73"/>
      <c r="E51" s="88">
        <f>IF($E$42=0," ","")</f>
      </c>
      <c r="F51" s="88">
        <f>IF($F$42=0," ","")</f>
      </c>
      <c r="G51" s="88">
        <f>IF($G$42=0," ","")</f>
      </c>
      <c r="H51" s="88">
        <f>IF($H$42=0," ","")</f>
      </c>
      <c r="I51" s="88" t="str">
        <f>IF($I$42=0," ","")</f>
        <v> </v>
      </c>
      <c r="J51" s="88" t="str">
        <f>IF($J$42=0," ","")</f>
        <v> </v>
      </c>
      <c r="K51" s="88" t="str">
        <f>IF($K$42=0," ","")</f>
        <v> </v>
      </c>
      <c r="L51" s="88" t="str">
        <f>IF($L$42=0," ","")</f>
        <v> </v>
      </c>
      <c r="M51" s="88" t="str">
        <f>IF($M$42=0," ","")</f>
        <v> </v>
      </c>
      <c r="N51" s="88" t="str">
        <f>IF($N$42=0," ","")</f>
        <v> </v>
      </c>
    </row>
    <row r="52" spans="4:14" ht="10.5" customHeight="1">
      <c r="D52" s="93" t="s">
        <v>42</v>
      </c>
      <c r="E52" s="50">
        <f>IF(E42=0," ",SUM(E43:E51))</f>
        <v>0</v>
      </c>
      <c r="F52" s="50">
        <f aca="true" t="shared" si="20" ref="F52:N52">IF(F42=0," ",SUM(F43:F51))</f>
        <v>0</v>
      </c>
      <c r="G52" s="50">
        <f t="shared" si="20"/>
        <v>0</v>
      </c>
      <c r="H52" s="50">
        <f t="shared" si="20"/>
        <v>0</v>
      </c>
      <c r="I52" s="50" t="str">
        <f t="shared" si="20"/>
        <v> </v>
      </c>
      <c r="J52" s="50" t="str">
        <f t="shared" si="20"/>
        <v> </v>
      </c>
      <c r="K52" s="50" t="str">
        <f t="shared" si="20"/>
        <v> </v>
      </c>
      <c r="L52" s="50" t="str">
        <f t="shared" si="20"/>
        <v> </v>
      </c>
      <c r="M52" s="50" t="str">
        <f t="shared" si="20"/>
        <v> </v>
      </c>
      <c r="N52" s="50" t="str">
        <f t="shared" si="20"/>
        <v> </v>
      </c>
    </row>
    <row r="53" spans="4:14" ht="3.75" customHeight="1">
      <c r="D53" s="93"/>
      <c r="E53" s="116"/>
      <c r="F53" s="116"/>
      <c r="G53" s="116"/>
      <c r="H53" s="116"/>
      <c r="I53" s="116"/>
      <c r="J53" s="116"/>
      <c r="K53" s="116"/>
      <c r="L53" s="116"/>
      <c r="M53" s="116"/>
      <c r="N53" s="116"/>
    </row>
    <row r="54" spans="1:14" ht="10.5" customHeight="1">
      <c r="A54" s="256" t="str">
        <f>CONCATENATE("Analysis for ",TEXT(A3,"mmmm "),YEAR(A3))</f>
        <v>Analysis for February 2009</v>
      </c>
      <c r="B54" s="256"/>
      <c r="C54" s="256"/>
      <c r="D54" s="256"/>
      <c r="E54" s="256"/>
      <c r="F54" s="256"/>
      <c r="G54" s="256"/>
      <c r="H54" s="256"/>
      <c r="I54" s="256"/>
      <c r="J54" s="256"/>
      <c r="K54" s="256"/>
      <c r="L54" s="256"/>
      <c r="M54" s="256"/>
      <c r="N54" s="256"/>
    </row>
    <row r="55" spans="1:14" ht="10.5" customHeight="1">
      <c r="A55" s="258"/>
      <c r="B55" s="258"/>
      <c r="C55" s="258"/>
      <c r="D55" s="258"/>
      <c r="E55" s="258"/>
      <c r="F55" s="258"/>
      <c r="G55" s="258"/>
      <c r="H55" s="258"/>
      <c r="I55" s="258"/>
      <c r="J55" s="258"/>
      <c r="K55" s="258"/>
      <c r="L55" s="258"/>
      <c r="M55" s="258"/>
      <c r="N55" s="258"/>
    </row>
    <row r="56" spans="1:14" ht="10.5" customHeight="1">
      <c r="A56" s="186" t="s">
        <v>78</v>
      </c>
      <c r="B56" s="204"/>
      <c r="C56" s="204"/>
      <c r="D56" s="205"/>
      <c r="E56" s="145"/>
      <c r="F56" s="186" t="s">
        <v>73</v>
      </c>
      <c r="G56" s="204"/>
      <c r="H56" s="204"/>
      <c r="I56" s="205"/>
      <c r="J56" s="263"/>
      <c r="K56" s="186" t="s">
        <v>71</v>
      </c>
      <c r="L56" s="204"/>
      <c r="M56" s="204"/>
      <c r="N56" s="205"/>
    </row>
    <row r="57" spans="1:14" ht="10.5" customHeight="1">
      <c r="A57" s="247" t="s">
        <v>88</v>
      </c>
      <c r="B57" s="248"/>
      <c r="C57" s="248"/>
      <c r="D57" s="249"/>
      <c r="E57" s="145"/>
      <c r="F57" s="192" t="s">
        <v>58</v>
      </c>
      <c r="G57" s="193"/>
      <c r="H57" s="193"/>
      <c r="I57" s="194"/>
      <c r="J57" s="263"/>
      <c r="K57" s="257" t="s">
        <v>59</v>
      </c>
      <c r="L57" s="257"/>
      <c r="M57" s="257"/>
      <c r="N57" s="257"/>
    </row>
    <row r="58" spans="1:14" ht="10.5" customHeight="1">
      <c r="A58" s="250"/>
      <c r="B58" s="251"/>
      <c r="C58" s="251"/>
      <c r="D58" s="252"/>
      <c r="E58" s="261"/>
      <c r="F58" s="247" t="str">
        <f>CONCATENATE(CONCATENATE("We were ",IF(ABS($L$37)&gt;100,"way off",IF(ABS($L$37&gt;50),"pretty far off",IF(ABS($L$37)&gt;25,"off",IF(ABS($L$37)&gt;10,"pretty close to",IF(ABS($L$37)&gt;0,"really close to","right on")))))," our budget for the month. "),"We had planned to spend ",DOLLAR($L$36,2)," this month, and we ended up spending ",DOLLAR($L$35,2),", so our planning was ",IF($L$37&gt;0,CONCATENATE("over by ",DOLLAR(ABS($L$37),2)),IF($L$37&lt;0,CONCATENATE("under by ",DOLLAR(ABS($L$37),2)),"right on")),".")</f>
        <v>We were way off our budget for the month. We had planned to spend $705.50 this month, and we ended up spending $0.00, so our planning was over by $705.50.</v>
      </c>
      <c r="G58" s="248"/>
      <c r="H58" s="248"/>
      <c r="I58" s="249"/>
      <c r="J58" s="263"/>
      <c r="K58" s="266" t="str">
        <f>CONCATENATE("This month, we spent ",DOLLAR(C67,2),". That was ...")</f>
        <v>This month, we spent $0.00. That was ...</v>
      </c>
      <c r="L58" s="189"/>
      <c r="M58" s="189"/>
      <c r="N58" s="267"/>
    </row>
    <row r="59" spans="1:14" ht="10.5" customHeight="1">
      <c r="A59" s="250"/>
      <c r="B59" s="251"/>
      <c r="C59" s="251"/>
      <c r="D59" s="252"/>
      <c r="E59" s="261"/>
      <c r="F59" s="250"/>
      <c r="G59" s="251"/>
      <c r="H59" s="251"/>
      <c r="I59" s="252"/>
      <c r="J59" s="263"/>
      <c r="K59" s="259" t="str">
        <f>CONCATENATE("     • ",DOLLAR(C64,2)," spent on Variable Expenses")</f>
        <v>     • $0.00 spent on Variable Expenses</v>
      </c>
      <c r="L59" s="190"/>
      <c r="M59" s="190"/>
      <c r="N59" s="260"/>
    </row>
    <row r="60" spans="1:14" ht="10.5" customHeight="1">
      <c r="A60" s="250"/>
      <c r="B60" s="251"/>
      <c r="C60" s="251"/>
      <c r="D60" s="252"/>
      <c r="E60" s="261"/>
      <c r="F60" s="250"/>
      <c r="G60" s="251"/>
      <c r="H60" s="251"/>
      <c r="I60" s="252"/>
      <c r="J60" s="263"/>
      <c r="K60" s="259" t="str">
        <f>CONCATENATE("          (like ",'Start Here'!$F$96," / ",'Start Here'!$F$97," / etc.)")</f>
        <v>          (like housecare / groceries / etc.)</v>
      </c>
      <c r="L60" s="190"/>
      <c r="M60" s="190"/>
      <c r="N60" s="260"/>
    </row>
    <row r="61" spans="1:14" ht="10.5" customHeight="1">
      <c r="A61" s="253"/>
      <c r="B61" s="254"/>
      <c r="C61" s="254"/>
      <c r="D61" s="255"/>
      <c r="E61" s="261"/>
      <c r="F61" s="250" t="s">
        <v>96</v>
      </c>
      <c r="G61" s="251"/>
      <c r="H61" s="251"/>
      <c r="I61" s="252"/>
      <c r="J61" s="263"/>
      <c r="K61" s="259" t="str">
        <f>CONCATENATE("     • ",DOLLAR(C65,2)," spent on Regular Expenses")</f>
        <v>     • $0.00 spent on Regular Expenses</v>
      </c>
      <c r="L61" s="190"/>
      <c r="M61" s="190"/>
      <c r="N61" s="260"/>
    </row>
    <row r="62" spans="1:14" ht="10.5" customHeight="1">
      <c r="A62" s="262"/>
      <c r="B62" s="262"/>
      <c r="C62" s="262"/>
      <c r="D62" s="262"/>
      <c r="E62" s="261"/>
      <c r="F62" s="250"/>
      <c r="G62" s="251"/>
      <c r="H62" s="251"/>
      <c r="I62" s="252"/>
      <c r="J62" s="263"/>
      <c r="K62" s="259" t="str">
        <f>CONCATENATE("          (like ",'Start Here'!$F$72," / ",'Start Here'!$F$73," / etc.)")</f>
        <v>          (like rent / phone bill / etc.)</v>
      </c>
      <c r="L62" s="190"/>
      <c r="M62" s="190"/>
      <c r="N62" s="260"/>
    </row>
    <row r="63" spans="1:14" ht="10.5" customHeight="1">
      <c r="A63" s="117" t="s">
        <v>64</v>
      </c>
      <c r="B63" s="117" t="s">
        <v>65</v>
      </c>
      <c r="C63" s="117" t="s">
        <v>66</v>
      </c>
      <c r="D63" s="117" t="s">
        <v>67</v>
      </c>
      <c r="E63" s="261"/>
      <c r="F63" s="253"/>
      <c r="G63" s="254"/>
      <c r="H63" s="254"/>
      <c r="I63" s="255"/>
      <c r="J63" s="263"/>
      <c r="K63" s="259" t="str">
        <f>CONCATENATE("     • ",DOLLAR(C66,2)," spent on Irregular Expenses")</f>
        <v>     • $0.00 spent on Irregular Expenses</v>
      </c>
      <c r="L63" s="190"/>
      <c r="M63" s="190"/>
      <c r="N63" s="260"/>
    </row>
    <row r="64" spans="1:14" ht="10.5" customHeight="1">
      <c r="A64" s="110" t="s">
        <v>68</v>
      </c>
      <c r="B64" s="119">
        <f>$L$36</f>
        <v>705.5</v>
      </c>
      <c r="C64" s="119">
        <f>L35</f>
        <v>0</v>
      </c>
      <c r="D64" s="50">
        <f>B64-C64</f>
        <v>705.5</v>
      </c>
      <c r="E64" s="144"/>
      <c r="F64" s="262"/>
      <c r="G64" s="262"/>
      <c r="H64" s="262"/>
      <c r="I64" s="262"/>
      <c r="J64" s="264"/>
      <c r="K64" s="259" t="str">
        <f>CONCATENATE("          (like ",'Start Here'!$F$84," / ",'Start Here'!$F$85," / etc.)")</f>
        <v>          (like car maint. / medical / etc.)</v>
      </c>
      <c r="L64" s="190"/>
      <c r="M64" s="190"/>
      <c r="N64" s="260"/>
    </row>
    <row r="65" spans="1:14" ht="10.5" customHeight="1">
      <c r="A65" s="110" t="s">
        <v>69</v>
      </c>
      <c r="B65" s="119">
        <f>'Start Here'!$O$77</f>
        <v>1469.5</v>
      </c>
      <c r="C65" s="119">
        <f>SUM($C$42:$C$51)</f>
        <v>0</v>
      </c>
      <c r="D65" s="50">
        <f>B65-C65</f>
        <v>1469.5</v>
      </c>
      <c r="E65" s="265"/>
      <c r="F65" s="270" t="s">
        <v>61</v>
      </c>
      <c r="G65" s="271"/>
      <c r="H65" s="272"/>
      <c r="I65" s="50">
        <f>M35</f>
        <v>0</v>
      </c>
      <c r="J65" s="276"/>
      <c r="K65" s="259" t="str">
        <f>CONCATENATE("We brought in ",DOLLAR($M$35,2)," for the month, so we ended up ",IF(SUM($M$35-(Analysis!D16+Analysis!D32+Analysis!D67))&gt;0,CONCATENATE("making ",DOLLAR(($M$35-C67),2)," beyond what we spent."),IF(SUM($M$35-C67)=0," breaking even.",CONCATENATE(" spending ",DOLLAR($M$35-C67,2)," beyond what we made."))))</f>
        <v>We brought in $0.00 for the month, so we ended up  breaking even.</v>
      </c>
      <c r="L65" s="190"/>
      <c r="M65" s="190"/>
      <c r="N65" s="260"/>
    </row>
    <row r="66" spans="1:14" ht="10.5" customHeight="1">
      <c r="A66" s="110" t="s">
        <v>70</v>
      </c>
      <c r="B66" s="119">
        <f>'Start Here'!$O$89</f>
        <v>375</v>
      </c>
      <c r="C66" s="119">
        <f>SUM($E$52:$N$52)</f>
        <v>0</v>
      </c>
      <c r="D66" s="50">
        <f>B66-C66</f>
        <v>375</v>
      </c>
      <c r="E66" s="265"/>
      <c r="F66" s="270" t="s">
        <v>62</v>
      </c>
      <c r="G66" s="271"/>
      <c r="H66" s="272"/>
      <c r="I66" s="50">
        <f>C67</f>
        <v>0</v>
      </c>
      <c r="J66" s="265"/>
      <c r="K66" s="259"/>
      <c r="L66" s="190"/>
      <c r="M66" s="190"/>
      <c r="N66" s="260"/>
    </row>
    <row r="67" spans="1:14" ht="10.5" customHeight="1">
      <c r="A67" s="109" t="s">
        <v>18</v>
      </c>
      <c r="B67" s="50">
        <f>SUM(B64:B66)</f>
        <v>2550</v>
      </c>
      <c r="C67" s="50">
        <f>SUM(C64:C66)</f>
        <v>0</v>
      </c>
      <c r="D67" s="112">
        <f>SUM(D64:D66)</f>
        <v>2550</v>
      </c>
      <c r="E67" s="265"/>
      <c r="F67" s="273" t="s">
        <v>67</v>
      </c>
      <c r="G67" s="274"/>
      <c r="H67" s="275"/>
      <c r="I67" s="112">
        <f>I65-I66</f>
        <v>0</v>
      </c>
      <c r="J67" s="120"/>
      <c r="K67" s="268" t="s">
        <v>72</v>
      </c>
      <c r="L67" s="191"/>
      <c r="M67" s="191"/>
      <c r="N67" s="269"/>
    </row>
    <row r="68" spans="1:14" ht="10.5" customHeight="1">
      <c r="A68" s="258"/>
      <c r="B68" s="258"/>
      <c r="C68" s="258"/>
      <c r="D68" s="258"/>
      <c r="E68" s="258"/>
      <c r="F68" s="258"/>
      <c r="G68" s="258"/>
      <c r="H68" s="258"/>
      <c r="I68" s="258"/>
      <c r="J68" s="258"/>
      <c r="K68" s="258"/>
      <c r="L68" s="258"/>
      <c r="M68" s="258"/>
      <c r="N68" s="258"/>
    </row>
    <row r="69" s="113" customFormat="1" ht="3.75" customHeight="1"/>
    <row r="70" spans="1:14" ht="10.5" customHeight="1">
      <c r="A70" s="78"/>
      <c r="B70" s="78"/>
      <c r="C70" s="78"/>
      <c r="D70" s="78"/>
      <c r="E70" s="78"/>
      <c r="F70" s="78"/>
      <c r="G70" s="78"/>
      <c r="H70" s="78"/>
      <c r="I70" s="78"/>
      <c r="J70" s="78"/>
      <c r="K70" s="78"/>
      <c r="L70" s="78"/>
      <c r="M70" s="78"/>
      <c r="N70" s="78"/>
    </row>
    <row r="71" spans="1:6" ht="10.5" customHeight="1">
      <c r="A71" s="78"/>
      <c r="B71" s="78"/>
      <c r="C71" s="78"/>
      <c r="D71" s="78"/>
      <c r="E71" s="78"/>
      <c r="F71" s="78"/>
    </row>
    <row r="72" spans="1:6" ht="10.5" customHeight="1">
      <c r="A72" s="78"/>
      <c r="B72" s="78"/>
      <c r="C72" s="78"/>
      <c r="D72" s="78"/>
      <c r="E72" s="78"/>
      <c r="F72" s="78"/>
    </row>
    <row r="73" spans="1:6" ht="10.5" customHeight="1">
      <c r="A73" s="78"/>
      <c r="B73" s="78"/>
      <c r="C73" s="78"/>
      <c r="D73" s="78"/>
      <c r="E73" s="78"/>
      <c r="F73" s="78"/>
    </row>
    <row r="74" spans="1:6" ht="10.5" customHeight="1">
      <c r="A74" s="78"/>
      <c r="B74" s="78"/>
      <c r="C74" s="78"/>
      <c r="D74" s="78"/>
      <c r="E74" s="78"/>
      <c r="F74" s="78"/>
    </row>
    <row r="75" spans="1:6" ht="10.5" customHeight="1">
      <c r="A75" s="78"/>
      <c r="B75" s="78"/>
      <c r="C75" s="78"/>
      <c r="D75" s="78"/>
      <c r="E75" s="78"/>
      <c r="F75" s="78"/>
    </row>
    <row r="76" spans="1:6" ht="10.5" customHeight="1">
      <c r="A76" s="78"/>
      <c r="B76" s="78"/>
      <c r="C76" s="78"/>
      <c r="D76" s="78"/>
      <c r="E76" s="78"/>
      <c r="F76" s="78"/>
    </row>
    <row r="77" spans="1:6" ht="10.5" customHeight="1">
      <c r="A77" s="78"/>
      <c r="B77" s="78"/>
      <c r="C77" s="78"/>
      <c r="D77" s="78"/>
      <c r="E77" s="162"/>
      <c r="F77" s="162"/>
    </row>
    <row r="78" spans="1:6" ht="10.5" customHeight="1">
      <c r="A78" s="78"/>
      <c r="B78" s="78"/>
      <c r="C78" s="78"/>
      <c r="D78" s="78"/>
      <c r="E78" s="78"/>
      <c r="F78" s="78"/>
    </row>
    <row r="79" spans="1:6" ht="10.5" customHeight="1">
      <c r="A79" s="78"/>
      <c r="B79" s="78"/>
      <c r="C79" s="78"/>
      <c r="D79" s="78"/>
      <c r="E79" s="78"/>
      <c r="F79" s="78"/>
    </row>
    <row r="80" spans="1:6" ht="10.5" customHeight="1">
      <c r="A80" s="111"/>
      <c r="B80" s="111"/>
      <c r="C80" s="111"/>
      <c r="D80" s="111"/>
      <c r="E80" s="111"/>
      <c r="F80" s="111"/>
    </row>
    <row r="81" spans="1:6" ht="10.5" customHeight="1">
      <c r="A81" s="111"/>
      <c r="B81" s="111"/>
      <c r="C81" s="111"/>
      <c r="D81" s="111"/>
      <c r="E81" s="111"/>
      <c r="F81" s="111"/>
    </row>
    <row r="82" spans="1:6" ht="10.5" customHeight="1">
      <c r="A82" s="111"/>
      <c r="B82" s="111"/>
      <c r="C82" s="111"/>
      <c r="D82" s="111"/>
      <c r="E82" s="111"/>
      <c r="F82" s="111"/>
    </row>
    <row r="83" spans="1:6" ht="10.5" customHeight="1">
      <c r="A83" s="111"/>
      <c r="B83" s="111"/>
      <c r="C83" s="111"/>
      <c r="D83" s="111"/>
      <c r="E83" s="111"/>
      <c r="F83" s="111"/>
    </row>
  </sheetData>
  <sheetProtection/>
  <mergeCells count="45">
    <mergeCell ref="E58:E63"/>
    <mergeCell ref="F58:I60"/>
    <mergeCell ref="K58:N58"/>
    <mergeCell ref="K59:N59"/>
    <mergeCell ref="K60:N60"/>
    <mergeCell ref="A68:N68"/>
    <mergeCell ref="E65:E67"/>
    <mergeCell ref="F65:H65"/>
    <mergeCell ref="J65:J66"/>
    <mergeCell ref="K65:N66"/>
    <mergeCell ref="F66:H66"/>
    <mergeCell ref="F67:H67"/>
    <mergeCell ref="K67:N67"/>
    <mergeCell ref="A56:D56"/>
    <mergeCell ref="F56:I56"/>
    <mergeCell ref="J56:J64"/>
    <mergeCell ref="K56:N56"/>
    <mergeCell ref="A57:D61"/>
    <mergeCell ref="F57:I57"/>
    <mergeCell ref="A62:D62"/>
    <mergeCell ref="K62:N62"/>
    <mergeCell ref="K63:N63"/>
    <mergeCell ref="K64:N64"/>
    <mergeCell ref="K57:N57"/>
    <mergeCell ref="F64:I64"/>
    <mergeCell ref="A48:B48"/>
    <mergeCell ref="A49:B49"/>
    <mergeCell ref="A50:B50"/>
    <mergeCell ref="A51:B51"/>
    <mergeCell ref="F61:I63"/>
    <mergeCell ref="K61:N61"/>
    <mergeCell ref="A54:N54"/>
    <mergeCell ref="A55:N55"/>
    <mergeCell ref="A42:B42"/>
    <mergeCell ref="A43:B43"/>
    <mergeCell ref="A44:B44"/>
    <mergeCell ref="A45:B45"/>
    <mergeCell ref="A46:B46"/>
    <mergeCell ref="A47:B47"/>
    <mergeCell ref="A1:K1"/>
    <mergeCell ref="A2:K2"/>
    <mergeCell ref="A40:C40"/>
    <mergeCell ref="E40:N40"/>
    <mergeCell ref="A41:C41"/>
    <mergeCell ref="E41:N41"/>
  </mergeCells>
  <conditionalFormatting sqref="A70:N70 L4:N37 A71:F79">
    <cfRule type="cellIs" priority="1" dxfId="9" operator="lessThan" stopIfTrue="1">
      <formula>0</formula>
    </cfRule>
  </conditionalFormatting>
  <conditionalFormatting sqref="B8:K34">
    <cfRule type="cellIs" priority="2" dxfId="13" operator="equal" stopIfTrue="1">
      <formula>" "</formula>
    </cfRule>
  </conditionalFormatting>
  <conditionalFormatting sqref="B36:K36">
    <cfRule type="cellIs" priority="3" dxfId="9" operator="lessThan" stopIfTrue="1">
      <formula>0</formula>
    </cfRule>
    <cfRule type="cellIs" priority="4" dxfId="20" operator="equal" stopIfTrue="1">
      <formula>" "</formula>
    </cfRule>
  </conditionalFormatting>
  <conditionalFormatting sqref="B4:K4">
    <cfRule type="cellIs" priority="5" dxfId="13" operator="equal" stopIfTrue="1">
      <formula>" "</formula>
    </cfRule>
    <cfRule type="cellIs" priority="6" dxfId="2" operator="equal" stopIfTrue="1">
      <formula>"This"</formula>
    </cfRule>
  </conditionalFormatting>
  <conditionalFormatting sqref="B5:K5">
    <cfRule type="cellIs" priority="7" dxfId="13" operator="equal" stopIfTrue="1">
      <formula>" "</formula>
    </cfRule>
    <cfRule type="cellIs" priority="8" dxfId="2" operator="equal" stopIfTrue="1">
      <formula>"column"</formula>
    </cfRule>
  </conditionalFormatting>
  <conditionalFormatting sqref="B6:K6">
    <cfRule type="cellIs" priority="9" dxfId="13" operator="equal" stopIfTrue="1">
      <formula>" "</formula>
    </cfRule>
    <cfRule type="cellIs" priority="10" dxfId="2" operator="equal" stopIfTrue="1">
      <formula>"stays"</formula>
    </cfRule>
  </conditionalFormatting>
  <conditionalFormatting sqref="B7:K7">
    <cfRule type="cellIs" priority="11" dxfId="13" operator="equal" stopIfTrue="1">
      <formula>" "</formula>
    </cfRule>
    <cfRule type="cellIs" priority="12" dxfId="2" operator="equal" stopIfTrue="1">
      <formula>"blank."</formula>
    </cfRule>
  </conditionalFormatting>
  <conditionalFormatting sqref="E42:N42 B3:K3 B38:K38 B50:B51 A42:A51">
    <cfRule type="cellIs" priority="13" dxfId="11" operator="equal" stopIfTrue="1">
      <formula>0</formula>
    </cfRule>
  </conditionalFormatting>
  <conditionalFormatting sqref="B35:K35">
    <cfRule type="cellIs" priority="14" dxfId="10" operator="equal" stopIfTrue="1">
      <formula>" "</formula>
    </cfRule>
  </conditionalFormatting>
  <conditionalFormatting sqref="B37:K37">
    <cfRule type="cellIs" priority="15" dxfId="9" operator="lessThan" stopIfTrue="1">
      <formula>0</formula>
    </cfRule>
    <cfRule type="cellIs" priority="16" dxfId="1" operator="equal" stopIfTrue="1">
      <formula>" "</formula>
    </cfRule>
  </conditionalFormatting>
  <conditionalFormatting sqref="E53:N53">
    <cfRule type="cellIs" priority="17" dxfId="1" operator="equal" stopIfTrue="1">
      <formula>" "</formula>
    </cfRule>
  </conditionalFormatting>
  <conditionalFormatting sqref="E47:N51 C42:C51">
    <cfRule type="cellIs" priority="18" dxfId="2" operator="equal" stopIfTrue="1">
      <formula>" "</formula>
    </cfRule>
  </conditionalFormatting>
  <conditionalFormatting sqref="E46:N46">
    <cfRule type="cellIs" priority="19" dxfId="2" operator="equal" stopIfTrue="1">
      <formula>"blank."</formula>
    </cfRule>
  </conditionalFormatting>
  <conditionalFormatting sqref="E43:N43">
    <cfRule type="cellIs" priority="20" dxfId="2" operator="equal" stopIfTrue="1">
      <formula>"This"</formula>
    </cfRule>
  </conditionalFormatting>
  <conditionalFormatting sqref="E44:N44">
    <cfRule type="cellIs" priority="21" dxfId="2" operator="equal" stopIfTrue="1">
      <formula>"column"</formula>
    </cfRule>
  </conditionalFormatting>
  <conditionalFormatting sqref="E45:N45">
    <cfRule type="cellIs" priority="22" dxfId="2" operator="equal" stopIfTrue="1">
      <formula>"stays"</formula>
    </cfRule>
  </conditionalFormatting>
  <conditionalFormatting sqref="E52:N52">
    <cfRule type="cellIs" priority="23" dxfId="1" operator="equal" stopIfTrue="1">
      <formula>" "</formula>
    </cfRule>
    <cfRule type="cellIs" priority="24" dxfId="0" operator="equal" stopIfTrue="1">
      <formula>0</formula>
    </cfRule>
  </conditionalFormatting>
  <printOptions/>
  <pageMargins left="0.75" right="0.75" top="1" bottom="1" header="0.5" footer="0.5"/>
  <pageSetup horizontalDpi="300" verticalDpi="300" orientation="portrait" r:id="rId3"/>
  <ignoredErrors>
    <ignoredError sqref="L35" formula="1"/>
  </ignoredErrors>
  <legacyDrawing r:id="rId2"/>
</worksheet>
</file>

<file path=xl/worksheets/sheet4.xml><?xml version="1.0" encoding="utf-8"?>
<worksheet xmlns="http://schemas.openxmlformats.org/spreadsheetml/2006/main" xmlns:r="http://schemas.openxmlformats.org/officeDocument/2006/relationships">
  <dimension ref="A1:N83"/>
  <sheetViews>
    <sheetView showGridLines="0" zoomScalePageLayoutView="0" workbookViewId="0" topLeftCell="A1">
      <selection activeCell="B4" sqref="B4"/>
    </sheetView>
  </sheetViews>
  <sheetFormatPr defaultColWidth="9.28125" defaultRowHeight="12.75"/>
  <cols>
    <col min="1" max="14" width="12.140625" style="75" customWidth="1"/>
    <col min="15" max="16384" width="9.28125" style="75" customWidth="1"/>
  </cols>
  <sheetData>
    <row r="1" spans="1:14" ht="10.5" customHeight="1">
      <c r="A1" s="277" t="s">
        <v>75</v>
      </c>
      <c r="B1" s="278"/>
      <c r="C1" s="278"/>
      <c r="D1" s="278"/>
      <c r="E1" s="278"/>
      <c r="F1" s="278"/>
      <c r="G1" s="278"/>
      <c r="H1" s="278"/>
      <c r="I1" s="278"/>
      <c r="J1" s="278"/>
      <c r="K1" s="278"/>
      <c r="L1" s="132"/>
      <c r="M1" s="121"/>
      <c r="N1" s="122"/>
    </row>
    <row r="2" spans="1:14" ht="10.5" customHeight="1" thickBot="1">
      <c r="A2" s="280" t="s">
        <v>79</v>
      </c>
      <c r="B2" s="281"/>
      <c r="C2" s="281"/>
      <c r="D2" s="281"/>
      <c r="E2" s="281"/>
      <c r="F2" s="281"/>
      <c r="G2" s="281"/>
      <c r="H2" s="281"/>
      <c r="I2" s="281"/>
      <c r="J2" s="281"/>
      <c r="K2" s="281"/>
      <c r="L2" s="133"/>
      <c r="M2" s="123"/>
      <c r="N2" s="123"/>
    </row>
    <row r="3" spans="1:14" s="39" customFormat="1" ht="10.5" customHeight="1">
      <c r="A3" s="114">
        <f>DATE('Start Here'!S129,3,1)</f>
        <v>39873</v>
      </c>
      <c r="B3" s="37" t="str">
        <f>'Start Here'!O40</f>
        <v>housecare</v>
      </c>
      <c r="C3" s="37" t="str">
        <f>'Start Here'!O41</f>
        <v>groceries</v>
      </c>
      <c r="D3" s="37" t="str">
        <f>'Start Here'!O42</f>
        <v>dining out</v>
      </c>
      <c r="E3" s="37" t="str">
        <f>'Start Here'!O43</f>
        <v>car gas</v>
      </c>
      <c r="F3" s="37" t="str">
        <f>'Start Here'!O44</f>
        <v>haircuts</v>
      </c>
      <c r="G3" s="37" t="str">
        <f>'Start Here'!O45</f>
        <v>misc.</v>
      </c>
      <c r="H3" s="37">
        <f>'Start Here'!O46</f>
        <v>0</v>
      </c>
      <c r="I3" s="37">
        <f>'Start Here'!O47</f>
        <v>0</v>
      </c>
      <c r="J3" s="37">
        <f>'Start Here'!O48</f>
        <v>0</v>
      </c>
      <c r="K3" s="37">
        <f>'Start Here'!O49</f>
        <v>0</v>
      </c>
      <c r="L3" s="134" t="s">
        <v>5</v>
      </c>
      <c r="M3" s="125" t="s">
        <v>3</v>
      </c>
      <c r="N3" s="38" t="s">
        <v>4</v>
      </c>
    </row>
    <row r="4" spans="1:14" ht="10.5" customHeight="1">
      <c r="A4" s="118">
        <v>1</v>
      </c>
      <c r="B4" s="76">
        <f>IF(B3=0,"This","")</f>
      </c>
      <c r="C4" s="76">
        <f aca="true" t="shared" si="0" ref="C4:K4">IF(C3=0,"This","")</f>
      </c>
      <c r="D4" s="76">
        <f t="shared" si="0"/>
      </c>
      <c r="E4" s="76">
        <f t="shared" si="0"/>
      </c>
      <c r="F4" s="76">
        <f t="shared" si="0"/>
      </c>
      <c r="G4" s="76">
        <f t="shared" si="0"/>
      </c>
      <c r="H4" s="76" t="str">
        <f t="shared" si="0"/>
        <v>This</v>
      </c>
      <c r="I4" s="76" t="str">
        <f t="shared" si="0"/>
        <v>This</v>
      </c>
      <c r="J4" s="76" t="str">
        <f t="shared" si="0"/>
        <v>This</v>
      </c>
      <c r="K4" s="76" t="str">
        <f t="shared" si="0"/>
        <v>This</v>
      </c>
      <c r="L4" s="77">
        <f aca="true" t="shared" si="1" ref="L4:L34">SUM(B4:K4)</f>
        <v>0</v>
      </c>
      <c r="M4" s="126"/>
      <c r="N4" s="77">
        <f>M4-L4-'Start Here'!O77-'Start Here'!O89</f>
        <v>-1844.5</v>
      </c>
    </row>
    <row r="5" spans="1:14" ht="10.5" customHeight="1">
      <c r="A5" s="118">
        <f aca="true" t="shared" si="2" ref="A5:A34">A4+1</f>
        <v>2</v>
      </c>
      <c r="B5" s="76">
        <f>IF(B3=0,"column","")</f>
      </c>
      <c r="C5" s="76">
        <f aca="true" t="shared" si="3" ref="C5:H5">IF(C3=0,"column","")</f>
      </c>
      <c r="D5" s="76">
        <f t="shared" si="3"/>
      </c>
      <c r="E5" s="76">
        <f t="shared" si="3"/>
      </c>
      <c r="F5" s="76">
        <f t="shared" si="3"/>
      </c>
      <c r="G5" s="76">
        <f t="shared" si="3"/>
      </c>
      <c r="H5" s="76" t="str">
        <f t="shared" si="3"/>
        <v>column</v>
      </c>
      <c r="I5" s="76" t="str">
        <f>IF(I3=0,"column","")</f>
        <v>column</v>
      </c>
      <c r="J5" s="76" t="str">
        <f>IF(J3=0,"column","")</f>
        <v>column</v>
      </c>
      <c r="K5" s="76" t="str">
        <f>IF(K3=0,"column","")</f>
        <v>column</v>
      </c>
      <c r="L5" s="77">
        <f t="shared" si="1"/>
        <v>0</v>
      </c>
      <c r="M5" s="126"/>
      <c r="N5" s="77">
        <f aca="true" t="shared" si="4" ref="N5:N34">N4+M5-L5</f>
        <v>-1844.5</v>
      </c>
    </row>
    <row r="6" spans="1:14" ht="10.5" customHeight="1">
      <c r="A6" s="118">
        <f t="shared" si="2"/>
        <v>3</v>
      </c>
      <c r="B6" s="76">
        <f>IF(B3=0,"stays","")</f>
      </c>
      <c r="C6" s="76">
        <f aca="true" t="shared" si="5" ref="C6:H6">IF(C3=0,"stays","")</f>
      </c>
      <c r="D6" s="76">
        <f t="shared" si="5"/>
      </c>
      <c r="E6" s="76">
        <f t="shared" si="5"/>
      </c>
      <c r="F6" s="76">
        <f t="shared" si="5"/>
      </c>
      <c r="G6" s="76">
        <f t="shared" si="5"/>
      </c>
      <c r="H6" s="76" t="str">
        <f t="shared" si="5"/>
        <v>stays</v>
      </c>
      <c r="I6" s="76" t="str">
        <f>IF(I3=0,"stays","")</f>
        <v>stays</v>
      </c>
      <c r="J6" s="76" t="str">
        <f>IF(J3=0,"stays","")</f>
        <v>stays</v>
      </c>
      <c r="K6" s="76" t="str">
        <f>IF(K3=0,"stays","")</f>
        <v>stays</v>
      </c>
      <c r="L6" s="77">
        <f t="shared" si="1"/>
        <v>0</v>
      </c>
      <c r="M6" s="126"/>
      <c r="N6" s="77">
        <f t="shared" si="4"/>
        <v>-1844.5</v>
      </c>
    </row>
    <row r="7" spans="1:14" ht="10.5" customHeight="1">
      <c r="A7" s="118">
        <f t="shared" si="2"/>
        <v>4</v>
      </c>
      <c r="B7" s="76">
        <f>IF(B3=0,"blank.","")</f>
      </c>
      <c r="C7" s="76">
        <f aca="true" t="shared" si="6" ref="C7:H7">IF(C3=0,"blank.","")</f>
      </c>
      <c r="D7" s="76">
        <f t="shared" si="6"/>
      </c>
      <c r="E7" s="76">
        <f t="shared" si="6"/>
      </c>
      <c r="F7" s="76">
        <f t="shared" si="6"/>
      </c>
      <c r="G7" s="76">
        <f t="shared" si="6"/>
      </c>
      <c r="H7" s="76" t="str">
        <f t="shared" si="6"/>
        <v>blank.</v>
      </c>
      <c r="I7" s="76" t="str">
        <f>IF(I3=0,"blank.","")</f>
        <v>blank.</v>
      </c>
      <c r="J7" s="76" t="str">
        <f>IF(J3=0,"blank.","")</f>
        <v>blank.</v>
      </c>
      <c r="K7" s="76" t="str">
        <f>IF(K3=0,"blank.","")</f>
        <v>blank.</v>
      </c>
      <c r="L7" s="77">
        <f t="shared" si="1"/>
        <v>0</v>
      </c>
      <c r="M7" s="126"/>
      <c r="N7" s="77">
        <f t="shared" si="4"/>
        <v>-1844.5</v>
      </c>
    </row>
    <row r="8" spans="1:14" ht="10.5" customHeight="1">
      <c r="A8" s="118">
        <f t="shared" si="2"/>
        <v>5</v>
      </c>
      <c r="B8" s="76">
        <f aca="true" t="shared" si="7" ref="B8:B34">IF($B$3=0," ","")</f>
      </c>
      <c r="C8" s="76">
        <f aca="true" t="shared" si="8" ref="C8:C34">IF($C$3=0," ","")</f>
      </c>
      <c r="D8" s="76">
        <f aca="true" t="shared" si="9" ref="D8:D34">IF($D$3=0," ","")</f>
      </c>
      <c r="E8" s="76">
        <f aca="true" t="shared" si="10" ref="E8:E34">IF($E$3=0," ","")</f>
      </c>
      <c r="F8" s="76">
        <f aca="true" t="shared" si="11" ref="F8:F34">IF($F$3=0," ","")</f>
      </c>
      <c r="G8" s="76">
        <f aca="true" t="shared" si="12" ref="G8:G34">IF($G$3=0," ","")</f>
      </c>
      <c r="H8" s="76" t="str">
        <f aca="true" t="shared" si="13" ref="H8:H34">IF($H$3=0," ","")</f>
        <v> </v>
      </c>
      <c r="I8" s="76" t="str">
        <f aca="true" t="shared" si="14" ref="I8:I34">IF($I$3=0," ","")</f>
        <v> </v>
      </c>
      <c r="J8" s="76" t="str">
        <f aca="true" t="shared" si="15" ref="J8:J34">IF($J$3=0," ","")</f>
        <v> </v>
      </c>
      <c r="K8" s="76" t="str">
        <f aca="true" t="shared" si="16" ref="K8:K34">IF($K$3=0," ","")</f>
        <v> </v>
      </c>
      <c r="L8" s="77">
        <f t="shared" si="1"/>
        <v>0</v>
      </c>
      <c r="M8" s="126"/>
      <c r="N8" s="77">
        <f t="shared" si="4"/>
        <v>-1844.5</v>
      </c>
    </row>
    <row r="9" spans="1:14" ht="10.5" customHeight="1">
      <c r="A9" s="118">
        <f t="shared" si="2"/>
        <v>6</v>
      </c>
      <c r="B9" s="76">
        <f t="shared" si="7"/>
      </c>
      <c r="C9" s="76">
        <f t="shared" si="8"/>
      </c>
      <c r="D9" s="76">
        <f t="shared" si="9"/>
      </c>
      <c r="E9" s="76">
        <f t="shared" si="10"/>
      </c>
      <c r="F9" s="76">
        <f t="shared" si="11"/>
      </c>
      <c r="G9" s="76">
        <f t="shared" si="12"/>
      </c>
      <c r="H9" s="76" t="str">
        <f t="shared" si="13"/>
        <v> </v>
      </c>
      <c r="I9" s="76" t="str">
        <f t="shared" si="14"/>
        <v> </v>
      </c>
      <c r="J9" s="76" t="str">
        <f t="shared" si="15"/>
        <v> </v>
      </c>
      <c r="K9" s="76" t="str">
        <f t="shared" si="16"/>
        <v> </v>
      </c>
      <c r="L9" s="77">
        <f t="shared" si="1"/>
        <v>0</v>
      </c>
      <c r="M9" s="126"/>
      <c r="N9" s="77">
        <f t="shared" si="4"/>
        <v>-1844.5</v>
      </c>
    </row>
    <row r="10" spans="1:14" ht="10.5" customHeight="1">
      <c r="A10" s="118">
        <f t="shared" si="2"/>
        <v>7</v>
      </c>
      <c r="B10" s="76">
        <f t="shared" si="7"/>
      </c>
      <c r="C10" s="76">
        <f t="shared" si="8"/>
      </c>
      <c r="D10" s="76">
        <f t="shared" si="9"/>
      </c>
      <c r="E10" s="76">
        <f t="shared" si="10"/>
      </c>
      <c r="F10" s="76">
        <f t="shared" si="11"/>
      </c>
      <c r="G10" s="76">
        <f t="shared" si="12"/>
      </c>
      <c r="H10" s="76" t="str">
        <f t="shared" si="13"/>
        <v> </v>
      </c>
      <c r="I10" s="76" t="str">
        <f t="shared" si="14"/>
        <v> </v>
      </c>
      <c r="J10" s="76" t="str">
        <f t="shared" si="15"/>
        <v> </v>
      </c>
      <c r="K10" s="76" t="str">
        <f t="shared" si="16"/>
        <v> </v>
      </c>
      <c r="L10" s="77">
        <f t="shared" si="1"/>
        <v>0</v>
      </c>
      <c r="M10" s="126"/>
      <c r="N10" s="77">
        <f t="shared" si="4"/>
        <v>-1844.5</v>
      </c>
    </row>
    <row r="11" spans="1:14" ht="10.5" customHeight="1">
      <c r="A11" s="118">
        <f t="shared" si="2"/>
        <v>8</v>
      </c>
      <c r="B11" s="76">
        <f t="shared" si="7"/>
      </c>
      <c r="C11" s="76">
        <f t="shared" si="8"/>
      </c>
      <c r="D11" s="76">
        <f t="shared" si="9"/>
      </c>
      <c r="E11" s="76">
        <f t="shared" si="10"/>
      </c>
      <c r="F11" s="76">
        <f t="shared" si="11"/>
      </c>
      <c r="G11" s="76">
        <f t="shared" si="12"/>
      </c>
      <c r="H11" s="76" t="str">
        <f t="shared" si="13"/>
        <v> </v>
      </c>
      <c r="I11" s="76" t="str">
        <f t="shared" si="14"/>
        <v> </v>
      </c>
      <c r="J11" s="76" t="str">
        <f t="shared" si="15"/>
        <v> </v>
      </c>
      <c r="K11" s="76" t="str">
        <f t="shared" si="16"/>
        <v> </v>
      </c>
      <c r="L11" s="77">
        <f t="shared" si="1"/>
        <v>0</v>
      </c>
      <c r="M11" s="126"/>
      <c r="N11" s="77">
        <f t="shared" si="4"/>
        <v>-1844.5</v>
      </c>
    </row>
    <row r="12" spans="1:14" ht="10.5" customHeight="1">
      <c r="A12" s="118">
        <f t="shared" si="2"/>
        <v>9</v>
      </c>
      <c r="B12" s="76">
        <f t="shared" si="7"/>
      </c>
      <c r="C12" s="76">
        <f t="shared" si="8"/>
      </c>
      <c r="D12" s="76">
        <f t="shared" si="9"/>
      </c>
      <c r="E12" s="76">
        <f t="shared" si="10"/>
      </c>
      <c r="F12" s="76">
        <f t="shared" si="11"/>
      </c>
      <c r="G12" s="76">
        <f t="shared" si="12"/>
      </c>
      <c r="H12" s="76" t="str">
        <f t="shared" si="13"/>
        <v> </v>
      </c>
      <c r="I12" s="76" t="str">
        <f t="shared" si="14"/>
        <v> </v>
      </c>
      <c r="J12" s="76" t="str">
        <f t="shared" si="15"/>
        <v> </v>
      </c>
      <c r="K12" s="76" t="str">
        <f t="shared" si="16"/>
        <v> </v>
      </c>
      <c r="L12" s="77">
        <f t="shared" si="1"/>
        <v>0</v>
      </c>
      <c r="M12" s="126"/>
      <c r="N12" s="77">
        <f t="shared" si="4"/>
        <v>-1844.5</v>
      </c>
    </row>
    <row r="13" spans="1:14" ht="10.5" customHeight="1">
      <c r="A13" s="118">
        <f t="shared" si="2"/>
        <v>10</v>
      </c>
      <c r="B13" s="76">
        <f t="shared" si="7"/>
      </c>
      <c r="C13" s="76">
        <f t="shared" si="8"/>
      </c>
      <c r="D13" s="76">
        <f t="shared" si="9"/>
      </c>
      <c r="E13" s="76">
        <f t="shared" si="10"/>
      </c>
      <c r="F13" s="76">
        <f t="shared" si="11"/>
      </c>
      <c r="G13" s="76">
        <f t="shared" si="12"/>
      </c>
      <c r="H13" s="76" t="str">
        <f t="shared" si="13"/>
        <v> </v>
      </c>
      <c r="I13" s="76" t="str">
        <f t="shared" si="14"/>
        <v> </v>
      </c>
      <c r="J13" s="76" t="str">
        <f t="shared" si="15"/>
        <v> </v>
      </c>
      <c r="K13" s="76" t="str">
        <f t="shared" si="16"/>
        <v> </v>
      </c>
      <c r="L13" s="77">
        <f t="shared" si="1"/>
        <v>0</v>
      </c>
      <c r="M13" s="126"/>
      <c r="N13" s="77">
        <f t="shared" si="4"/>
        <v>-1844.5</v>
      </c>
    </row>
    <row r="14" spans="1:14" ht="10.5" customHeight="1">
      <c r="A14" s="118">
        <f t="shared" si="2"/>
        <v>11</v>
      </c>
      <c r="B14" s="76">
        <f t="shared" si="7"/>
      </c>
      <c r="C14" s="76">
        <f t="shared" si="8"/>
      </c>
      <c r="D14" s="76">
        <f t="shared" si="9"/>
      </c>
      <c r="E14" s="76">
        <f t="shared" si="10"/>
      </c>
      <c r="F14" s="76">
        <f t="shared" si="11"/>
      </c>
      <c r="G14" s="76">
        <f t="shared" si="12"/>
      </c>
      <c r="H14" s="76" t="str">
        <f t="shared" si="13"/>
        <v> </v>
      </c>
      <c r="I14" s="76" t="str">
        <f t="shared" si="14"/>
        <v> </v>
      </c>
      <c r="J14" s="76" t="str">
        <f t="shared" si="15"/>
        <v> </v>
      </c>
      <c r="K14" s="76" t="str">
        <f t="shared" si="16"/>
        <v> </v>
      </c>
      <c r="L14" s="77">
        <f t="shared" si="1"/>
        <v>0</v>
      </c>
      <c r="M14" s="126"/>
      <c r="N14" s="77">
        <f t="shared" si="4"/>
        <v>-1844.5</v>
      </c>
    </row>
    <row r="15" spans="1:14" ht="10.5" customHeight="1">
      <c r="A15" s="118">
        <f t="shared" si="2"/>
        <v>12</v>
      </c>
      <c r="B15" s="76">
        <f t="shared" si="7"/>
      </c>
      <c r="C15" s="76">
        <f t="shared" si="8"/>
      </c>
      <c r="D15" s="76">
        <f t="shared" si="9"/>
      </c>
      <c r="E15" s="76">
        <f t="shared" si="10"/>
      </c>
      <c r="F15" s="76">
        <f t="shared" si="11"/>
      </c>
      <c r="G15" s="76">
        <f t="shared" si="12"/>
      </c>
      <c r="H15" s="76" t="str">
        <f t="shared" si="13"/>
        <v> </v>
      </c>
      <c r="I15" s="76" t="str">
        <f t="shared" si="14"/>
        <v> </v>
      </c>
      <c r="J15" s="76" t="str">
        <f t="shared" si="15"/>
        <v> </v>
      </c>
      <c r="K15" s="76" t="str">
        <f t="shared" si="16"/>
        <v> </v>
      </c>
      <c r="L15" s="77">
        <f t="shared" si="1"/>
        <v>0</v>
      </c>
      <c r="M15" s="126"/>
      <c r="N15" s="77">
        <f t="shared" si="4"/>
        <v>-1844.5</v>
      </c>
    </row>
    <row r="16" spans="1:14" ht="10.5" customHeight="1">
      <c r="A16" s="118">
        <f t="shared" si="2"/>
        <v>13</v>
      </c>
      <c r="B16" s="76">
        <f t="shared" si="7"/>
      </c>
      <c r="C16" s="76">
        <f t="shared" si="8"/>
      </c>
      <c r="D16" s="76">
        <f t="shared" si="9"/>
      </c>
      <c r="E16" s="76">
        <f t="shared" si="10"/>
      </c>
      <c r="F16" s="76">
        <f t="shared" si="11"/>
      </c>
      <c r="G16" s="76">
        <f t="shared" si="12"/>
      </c>
      <c r="H16" s="76" t="str">
        <f t="shared" si="13"/>
        <v> </v>
      </c>
      <c r="I16" s="76" t="str">
        <f t="shared" si="14"/>
        <v> </v>
      </c>
      <c r="J16" s="76" t="str">
        <f t="shared" si="15"/>
        <v> </v>
      </c>
      <c r="K16" s="76" t="str">
        <f t="shared" si="16"/>
        <v> </v>
      </c>
      <c r="L16" s="77">
        <f t="shared" si="1"/>
        <v>0</v>
      </c>
      <c r="M16" s="126"/>
      <c r="N16" s="77">
        <f t="shared" si="4"/>
        <v>-1844.5</v>
      </c>
    </row>
    <row r="17" spans="1:14" ht="10.5" customHeight="1">
      <c r="A17" s="118">
        <f t="shared" si="2"/>
        <v>14</v>
      </c>
      <c r="B17" s="76">
        <f t="shared" si="7"/>
      </c>
      <c r="C17" s="76">
        <f t="shared" si="8"/>
      </c>
      <c r="D17" s="76">
        <f t="shared" si="9"/>
      </c>
      <c r="E17" s="76">
        <f t="shared" si="10"/>
      </c>
      <c r="F17" s="76">
        <f t="shared" si="11"/>
      </c>
      <c r="G17" s="76">
        <f t="shared" si="12"/>
      </c>
      <c r="H17" s="76" t="str">
        <f t="shared" si="13"/>
        <v> </v>
      </c>
      <c r="I17" s="76" t="str">
        <f t="shared" si="14"/>
        <v> </v>
      </c>
      <c r="J17" s="76" t="str">
        <f t="shared" si="15"/>
        <v> </v>
      </c>
      <c r="K17" s="76" t="str">
        <f t="shared" si="16"/>
        <v> </v>
      </c>
      <c r="L17" s="77">
        <f t="shared" si="1"/>
        <v>0</v>
      </c>
      <c r="M17" s="126"/>
      <c r="N17" s="77">
        <f t="shared" si="4"/>
        <v>-1844.5</v>
      </c>
    </row>
    <row r="18" spans="1:14" ht="10.5" customHeight="1">
      <c r="A18" s="118">
        <f t="shared" si="2"/>
        <v>15</v>
      </c>
      <c r="B18" s="76">
        <f t="shared" si="7"/>
      </c>
      <c r="C18" s="76">
        <f t="shared" si="8"/>
      </c>
      <c r="D18" s="76">
        <f t="shared" si="9"/>
      </c>
      <c r="E18" s="76">
        <f t="shared" si="10"/>
      </c>
      <c r="F18" s="76">
        <f t="shared" si="11"/>
      </c>
      <c r="G18" s="76">
        <f t="shared" si="12"/>
      </c>
      <c r="H18" s="76" t="str">
        <f t="shared" si="13"/>
        <v> </v>
      </c>
      <c r="I18" s="76" t="str">
        <f t="shared" si="14"/>
        <v> </v>
      </c>
      <c r="J18" s="76" t="str">
        <f t="shared" si="15"/>
        <v> </v>
      </c>
      <c r="K18" s="76" t="str">
        <f t="shared" si="16"/>
        <v> </v>
      </c>
      <c r="L18" s="77">
        <f t="shared" si="1"/>
        <v>0</v>
      </c>
      <c r="M18" s="126"/>
      <c r="N18" s="77">
        <f t="shared" si="4"/>
        <v>-1844.5</v>
      </c>
    </row>
    <row r="19" spans="1:14" ht="10.5" customHeight="1">
      <c r="A19" s="118">
        <f t="shared" si="2"/>
        <v>16</v>
      </c>
      <c r="B19" s="76">
        <f t="shared" si="7"/>
      </c>
      <c r="C19" s="76">
        <f t="shared" si="8"/>
      </c>
      <c r="D19" s="76">
        <f>IF($D$3=0," ","")</f>
      </c>
      <c r="E19" s="76">
        <f t="shared" si="10"/>
      </c>
      <c r="F19" s="76">
        <f t="shared" si="11"/>
      </c>
      <c r="G19" s="76">
        <f t="shared" si="12"/>
      </c>
      <c r="H19" s="76" t="str">
        <f t="shared" si="13"/>
        <v> </v>
      </c>
      <c r="I19" s="76" t="str">
        <f t="shared" si="14"/>
        <v> </v>
      </c>
      <c r="J19" s="76" t="str">
        <f t="shared" si="15"/>
        <v> </v>
      </c>
      <c r="K19" s="76" t="str">
        <f t="shared" si="16"/>
        <v> </v>
      </c>
      <c r="L19" s="77">
        <f t="shared" si="1"/>
        <v>0</v>
      </c>
      <c r="M19" s="126"/>
      <c r="N19" s="77">
        <f t="shared" si="4"/>
        <v>-1844.5</v>
      </c>
    </row>
    <row r="20" spans="1:14" ht="10.5" customHeight="1">
      <c r="A20" s="118">
        <f t="shared" si="2"/>
        <v>17</v>
      </c>
      <c r="B20" s="76">
        <f t="shared" si="7"/>
      </c>
      <c r="C20" s="76">
        <f t="shared" si="8"/>
      </c>
      <c r="D20" s="76">
        <f t="shared" si="9"/>
      </c>
      <c r="E20" s="76">
        <f t="shared" si="10"/>
      </c>
      <c r="F20" s="76">
        <f t="shared" si="11"/>
      </c>
      <c r="G20" s="76">
        <f t="shared" si="12"/>
      </c>
      <c r="H20" s="76" t="str">
        <f t="shared" si="13"/>
        <v> </v>
      </c>
      <c r="I20" s="76" t="str">
        <f t="shared" si="14"/>
        <v> </v>
      </c>
      <c r="J20" s="76" t="str">
        <f t="shared" si="15"/>
        <v> </v>
      </c>
      <c r="K20" s="76" t="str">
        <f t="shared" si="16"/>
        <v> </v>
      </c>
      <c r="L20" s="77">
        <f t="shared" si="1"/>
        <v>0</v>
      </c>
      <c r="M20" s="126"/>
      <c r="N20" s="77">
        <f t="shared" si="4"/>
        <v>-1844.5</v>
      </c>
    </row>
    <row r="21" spans="1:14" ht="10.5" customHeight="1">
      <c r="A21" s="118">
        <f t="shared" si="2"/>
        <v>18</v>
      </c>
      <c r="B21" s="76">
        <f t="shared" si="7"/>
      </c>
      <c r="C21" s="76">
        <f t="shared" si="8"/>
      </c>
      <c r="D21" s="76">
        <f t="shared" si="9"/>
      </c>
      <c r="E21" s="76">
        <f t="shared" si="10"/>
      </c>
      <c r="F21" s="76">
        <f t="shared" si="11"/>
      </c>
      <c r="G21" s="76">
        <f t="shared" si="12"/>
      </c>
      <c r="H21" s="76" t="str">
        <f t="shared" si="13"/>
        <v> </v>
      </c>
      <c r="I21" s="76" t="str">
        <f t="shared" si="14"/>
        <v> </v>
      </c>
      <c r="J21" s="76" t="str">
        <f t="shared" si="15"/>
        <v> </v>
      </c>
      <c r="K21" s="76" t="str">
        <f t="shared" si="16"/>
        <v> </v>
      </c>
      <c r="L21" s="77">
        <f t="shared" si="1"/>
        <v>0</v>
      </c>
      <c r="M21" s="126"/>
      <c r="N21" s="77">
        <f t="shared" si="4"/>
        <v>-1844.5</v>
      </c>
    </row>
    <row r="22" spans="1:14" ht="10.5" customHeight="1">
      <c r="A22" s="118">
        <f t="shared" si="2"/>
        <v>19</v>
      </c>
      <c r="B22" s="76">
        <f t="shared" si="7"/>
      </c>
      <c r="C22" s="76">
        <f t="shared" si="8"/>
      </c>
      <c r="D22" s="76">
        <f t="shared" si="9"/>
      </c>
      <c r="E22" s="76">
        <f t="shared" si="10"/>
      </c>
      <c r="F22" s="76">
        <f t="shared" si="11"/>
      </c>
      <c r="G22" s="76">
        <f t="shared" si="12"/>
      </c>
      <c r="H22" s="76" t="str">
        <f t="shared" si="13"/>
        <v> </v>
      </c>
      <c r="I22" s="76" t="str">
        <f t="shared" si="14"/>
        <v> </v>
      </c>
      <c r="J22" s="76" t="str">
        <f t="shared" si="15"/>
        <v> </v>
      </c>
      <c r="K22" s="76" t="str">
        <f t="shared" si="16"/>
        <v> </v>
      </c>
      <c r="L22" s="77">
        <f t="shared" si="1"/>
        <v>0</v>
      </c>
      <c r="M22" s="126"/>
      <c r="N22" s="79">
        <f t="shared" si="4"/>
        <v>-1844.5</v>
      </c>
    </row>
    <row r="23" spans="1:14" ht="10.5" customHeight="1">
      <c r="A23" s="118">
        <f t="shared" si="2"/>
        <v>20</v>
      </c>
      <c r="B23" s="76">
        <f t="shared" si="7"/>
      </c>
      <c r="C23" s="76">
        <f t="shared" si="8"/>
      </c>
      <c r="D23" s="76">
        <f t="shared" si="9"/>
      </c>
      <c r="E23" s="76">
        <f t="shared" si="10"/>
      </c>
      <c r="F23" s="76">
        <f t="shared" si="11"/>
      </c>
      <c r="G23" s="76">
        <f t="shared" si="12"/>
      </c>
      <c r="H23" s="76" t="str">
        <f t="shared" si="13"/>
        <v> </v>
      </c>
      <c r="I23" s="76" t="str">
        <f t="shared" si="14"/>
        <v> </v>
      </c>
      <c r="J23" s="76" t="str">
        <f t="shared" si="15"/>
        <v> </v>
      </c>
      <c r="K23" s="76" t="str">
        <f t="shared" si="16"/>
        <v> </v>
      </c>
      <c r="L23" s="77">
        <f t="shared" si="1"/>
        <v>0</v>
      </c>
      <c r="M23" s="126"/>
      <c r="N23" s="79">
        <f t="shared" si="4"/>
        <v>-1844.5</v>
      </c>
    </row>
    <row r="24" spans="1:14" ht="10.5" customHeight="1">
      <c r="A24" s="118">
        <f t="shared" si="2"/>
        <v>21</v>
      </c>
      <c r="B24" s="76">
        <f t="shared" si="7"/>
      </c>
      <c r="C24" s="76">
        <f t="shared" si="8"/>
      </c>
      <c r="D24" s="76">
        <f t="shared" si="9"/>
      </c>
      <c r="E24" s="76">
        <f t="shared" si="10"/>
      </c>
      <c r="F24" s="76">
        <f t="shared" si="11"/>
      </c>
      <c r="G24" s="76">
        <f t="shared" si="12"/>
      </c>
      <c r="H24" s="76" t="str">
        <f t="shared" si="13"/>
        <v> </v>
      </c>
      <c r="I24" s="76" t="str">
        <f t="shared" si="14"/>
        <v> </v>
      </c>
      <c r="J24" s="76" t="str">
        <f t="shared" si="15"/>
        <v> </v>
      </c>
      <c r="K24" s="76" t="str">
        <f t="shared" si="16"/>
        <v> </v>
      </c>
      <c r="L24" s="77">
        <f t="shared" si="1"/>
        <v>0</v>
      </c>
      <c r="M24" s="126"/>
      <c r="N24" s="79">
        <f t="shared" si="4"/>
        <v>-1844.5</v>
      </c>
    </row>
    <row r="25" spans="1:14" ht="10.5" customHeight="1">
      <c r="A25" s="118">
        <f t="shared" si="2"/>
        <v>22</v>
      </c>
      <c r="B25" s="76">
        <f t="shared" si="7"/>
      </c>
      <c r="C25" s="76">
        <f t="shared" si="8"/>
      </c>
      <c r="D25" s="76">
        <f t="shared" si="9"/>
      </c>
      <c r="E25" s="76">
        <f t="shared" si="10"/>
      </c>
      <c r="F25" s="76">
        <f t="shared" si="11"/>
      </c>
      <c r="G25" s="76">
        <f t="shared" si="12"/>
      </c>
      <c r="H25" s="76" t="str">
        <f t="shared" si="13"/>
        <v> </v>
      </c>
      <c r="I25" s="76" t="str">
        <f t="shared" si="14"/>
        <v> </v>
      </c>
      <c r="J25" s="76" t="str">
        <f t="shared" si="15"/>
        <v> </v>
      </c>
      <c r="K25" s="76" t="str">
        <f t="shared" si="16"/>
        <v> </v>
      </c>
      <c r="L25" s="77">
        <f t="shared" si="1"/>
        <v>0</v>
      </c>
      <c r="M25" s="126"/>
      <c r="N25" s="79">
        <f t="shared" si="4"/>
        <v>-1844.5</v>
      </c>
    </row>
    <row r="26" spans="1:14" ht="10.5" customHeight="1">
      <c r="A26" s="118">
        <f t="shared" si="2"/>
        <v>23</v>
      </c>
      <c r="B26" s="76">
        <f t="shared" si="7"/>
      </c>
      <c r="C26" s="76">
        <f t="shared" si="8"/>
      </c>
      <c r="D26" s="76">
        <f t="shared" si="9"/>
      </c>
      <c r="E26" s="76">
        <f t="shared" si="10"/>
      </c>
      <c r="F26" s="76">
        <f t="shared" si="11"/>
      </c>
      <c r="G26" s="76">
        <f t="shared" si="12"/>
      </c>
      <c r="H26" s="76" t="str">
        <f t="shared" si="13"/>
        <v> </v>
      </c>
      <c r="I26" s="76" t="str">
        <f t="shared" si="14"/>
        <v> </v>
      </c>
      <c r="J26" s="76" t="str">
        <f t="shared" si="15"/>
        <v> </v>
      </c>
      <c r="K26" s="76" t="str">
        <f t="shared" si="16"/>
        <v> </v>
      </c>
      <c r="L26" s="77">
        <f t="shared" si="1"/>
        <v>0</v>
      </c>
      <c r="M26" s="126"/>
      <c r="N26" s="79">
        <f t="shared" si="4"/>
        <v>-1844.5</v>
      </c>
    </row>
    <row r="27" spans="1:14" ht="10.5" customHeight="1">
      <c r="A27" s="118">
        <f t="shared" si="2"/>
        <v>24</v>
      </c>
      <c r="B27" s="76">
        <f t="shared" si="7"/>
      </c>
      <c r="C27" s="76">
        <f t="shared" si="8"/>
      </c>
      <c r="D27" s="76">
        <f t="shared" si="9"/>
      </c>
      <c r="E27" s="76">
        <f t="shared" si="10"/>
      </c>
      <c r="F27" s="76">
        <f t="shared" si="11"/>
      </c>
      <c r="G27" s="76">
        <f t="shared" si="12"/>
      </c>
      <c r="H27" s="76" t="str">
        <f t="shared" si="13"/>
        <v> </v>
      </c>
      <c r="I27" s="76" t="str">
        <f t="shared" si="14"/>
        <v> </v>
      </c>
      <c r="J27" s="76" t="str">
        <f t="shared" si="15"/>
        <v> </v>
      </c>
      <c r="K27" s="76" t="str">
        <f t="shared" si="16"/>
        <v> </v>
      </c>
      <c r="L27" s="77">
        <f t="shared" si="1"/>
        <v>0</v>
      </c>
      <c r="M27" s="126"/>
      <c r="N27" s="79">
        <f t="shared" si="4"/>
        <v>-1844.5</v>
      </c>
    </row>
    <row r="28" spans="1:14" ht="10.5" customHeight="1">
      <c r="A28" s="118">
        <f t="shared" si="2"/>
        <v>25</v>
      </c>
      <c r="B28" s="76">
        <f t="shared" si="7"/>
      </c>
      <c r="C28" s="76">
        <f t="shared" si="8"/>
      </c>
      <c r="D28" s="76">
        <f t="shared" si="9"/>
      </c>
      <c r="E28" s="76">
        <f t="shared" si="10"/>
      </c>
      <c r="F28" s="76">
        <f t="shared" si="11"/>
      </c>
      <c r="G28" s="76">
        <f t="shared" si="12"/>
      </c>
      <c r="H28" s="76" t="str">
        <f t="shared" si="13"/>
        <v> </v>
      </c>
      <c r="I28" s="76" t="str">
        <f t="shared" si="14"/>
        <v> </v>
      </c>
      <c r="J28" s="76" t="str">
        <f t="shared" si="15"/>
        <v> </v>
      </c>
      <c r="K28" s="76" t="str">
        <f t="shared" si="16"/>
        <v> </v>
      </c>
      <c r="L28" s="77">
        <f t="shared" si="1"/>
        <v>0</v>
      </c>
      <c r="M28" s="126"/>
      <c r="N28" s="79">
        <f t="shared" si="4"/>
        <v>-1844.5</v>
      </c>
    </row>
    <row r="29" spans="1:14" ht="10.5" customHeight="1">
      <c r="A29" s="118">
        <f t="shared" si="2"/>
        <v>26</v>
      </c>
      <c r="B29" s="76">
        <f t="shared" si="7"/>
      </c>
      <c r="C29" s="76">
        <f t="shared" si="8"/>
      </c>
      <c r="D29" s="76">
        <f t="shared" si="9"/>
      </c>
      <c r="E29" s="76">
        <f t="shared" si="10"/>
      </c>
      <c r="F29" s="76">
        <f t="shared" si="11"/>
      </c>
      <c r="G29" s="76">
        <f t="shared" si="12"/>
      </c>
      <c r="H29" s="76" t="str">
        <f t="shared" si="13"/>
        <v> </v>
      </c>
      <c r="I29" s="76" t="str">
        <f t="shared" si="14"/>
        <v> </v>
      </c>
      <c r="J29" s="76" t="str">
        <f t="shared" si="15"/>
        <v> </v>
      </c>
      <c r="K29" s="76" t="str">
        <f t="shared" si="16"/>
        <v> </v>
      </c>
      <c r="L29" s="77">
        <f t="shared" si="1"/>
        <v>0</v>
      </c>
      <c r="M29" s="126"/>
      <c r="N29" s="79">
        <f t="shared" si="4"/>
        <v>-1844.5</v>
      </c>
    </row>
    <row r="30" spans="1:14" ht="10.5" customHeight="1">
      <c r="A30" s="118">
        <f t="shared" si="2"/>
        <v>27</v>
      </c>
      <c r="B30" s="76">
        <f t="shared" si="7"/>
      </c>
      <c r="C30" s="76">
        <f t="shared" si="8"/>
      </c>
      <c r="D30" s="76">
        <f t="shared" si="9"/>
      </c>
      <c r="E30" s="76">
        <f t="shared" si="10"/>
      </c>
      <c r="F30" s="76">
        <f t="shared" si="11"/>
      </c>
      <c r="G30" s="76">
        <f t="shared" si="12"/>
      </c>
      <c r="H30" s="76" t="str">
        <f t="shared" si="13"/>
        <v> </v>
      </c>
      <c r="I30" s="76" t="str">
        <f t="shared" si="14"/>
        <v> </v>
      </c>
      <c r="J30" s="76" t="str">
        <f t="shared" si="15"/>
        <v> </v>
      </c>
      <c r="K30" s="76" t="str">
        <f t="shared" si="16"/>
        <v> </v>
      </c>
      <c r="L30" s="77">
        <f t="shared" si="1"/>
        <v>0</v>
      </c>
      <c r="M30" s="126"/>
      <c r="N30" s="79">
        <f t="shared" si="4"/>
        <v>-1844.5</v>
      </c>
    </row>
    <row r="31" spans="1:14" ht="10.5" customHeight="1">
      <c r="A31" s="118">
        <f t="shared" si="2"/>
        <v>28</v>
      </c>
      <c r="B31" s="76">
        <f t="shared" si="7"/>
      </c>
      <c r="C31" s="76">
        <f t="shared" si="8"/>
      </c>
      <c r="D31" s="76">
        <f t="shared" si="9"/>
      </c>
      <c r="E31" s="76">
        <f t="shared" si="10"/>
      </c>
      <c r="F31" s="76">
        <f t="shared" si="11"/>
      </c>
      <c r="G31" s="76">
        <f t="shared" si="12"/>
      </c>
      <c r="H31" s="76" t="str">
        <f t="shared" si="13"/>
        <v> </v>
      </c>
      <c r="I31" s="76" t="str">
        <f t="shared" si="14"/>
        <v> </v>
      </c>
      <c r="J31" s="76" t="str">
        <f t="shared" si="15"/>
        <v> </v>
      </c>
      <c r="K31" s="76" t="str">
        <f t="shared" si="16"/>
        <v> </v>
      </c>
      <c r="L31" s="77">
        <f t="shared" si="1"/>
        <v>0</v>
      </c>
      <c r="M31" s="126"/>
      <c r="N31" s="79">
        <f t="shared" si="4"/>
        <v>-1844.5</v>
      </c>
    </row>
    <row r="32" spans="1:14" ht="10.5" customHeight="1">
      <c r="A32" s="118">
        <f t="shared" si="2"/>
        <v>29</v>
      </c>
      <c r="B32" s="76">
        <f t="shared" si="7"/>
      </c>
      <c r="C32" s="76">
        <f t="shared" si="8"/>
      </c>
      <c r="D32" s="76">
        <f t="shared" si="9"/>
      </c>
      <c r="E32" s="76">
        <f t="shared" si="10"/>
      </c>
      <c r="F32" s="76">
        <f t="shared" si="11"/>
      </c>
      <c r="G32" s="76">
        <f t="shared" si="12"/>
      </c>
      <c r="H32" s="76" t="str">
        <f t="shared" si="13"/>
        <v> </v>
      </c>
      <c r="I32" s="76" t="str">
        <f t="shared" si="14"/>
        <v> </v>
      </c>
      <c r="J32" s="76" t="str">
        <f t="shared" si="15"/>
        <v> </v>
      </c>
      <c r="K32" s="76" t="str">
        <f t="shared" si="16"/>
        <v> </v>
      </c>
      <c r="L32" s="77">
        <f t="shared" si="1"/>
        <v>0</v>
      </c>
      <c r="M32" s="126"/>
      <c r="N32" s="77">
        <f t="shared" si="4"/>
        <v>-1844.5</v>
      </c>
    </row>
    <row r="33" spans="1:14" ht="10.5" customHeight="1">
      <c r="A33" s="118">
        <f t="shared" si="2"/>
        <v>30</v>
      </c>
      <c r="B33" s="76">
        <f t="shared" si="7"/>
      </c>
      <c r="C33" s="76">
        <f t="shared" si="8"/>
      </c>
      <c r="D33" s="76">
        <f t="shared" si="9"/>
      </c>
      <c r="E33" s="76">
        <f t="shared" si="10"/>
      </c>
      <c r="F33" s="76">
        <f t="shared" si="11"/>
      </c>
      <c r="G33" s="76">
        <f t="shared" si="12"/>
      </c>
      <c r="H33" s="76" t="str">
        <f t="shared" si="13"/>
        <v> </v>
      </c>
      <c r="I33" s="76" t="str">
        <f t="shared" si="14"/>
        <v> </v>
      </c>
      <c r="J33" s="76" t="str">
        <f t="shared" si="15"/>
        <v> </v>
      </c>
      <c r="K33" s="76" t="str">
        <f t="shared" si="16"/>
        <v> </v>
      </c>
      <c r="L33" s="77">
        <f t="shared" si="1"/>
        <v>0</v>
      </c>
      <c r="M33" s="126"/>
      <c r="N33" s="77">
        <f t="shared" si="4"/>
        <v>-1844.5</v>
      </c>
    </row>
    <row r="34" spans="1:14" ht="10.5" customHeight="1" thickBot="1">
      <c r="A34" s="118">
        <f t="shared" si="2"/>
        <v>31</v>
      </c>
      <c r="B34" s="76">
        <f t="shared" si="7"/>
      </c>
      <c r="C34" s="76">
        <f t="shared" si="8"/>
      </c>
      <c r="D34" s="76">
        <f t="shared" si="9"/>
      </c>
      <c r="E34" s="76">
        <f t="shared" si="10"/>
      </c>
      <c r="F34" s="76">
        <f t="shared" si="11"/>
      </c>
      <c r="G34" s="76">
        <f t="shared" si="12"/>
      </c>
      <c r="H34" s="76" t="str">
        <f t="shared" si="13"/>
        <v> </v>
      </c>
      <c r="I34" s="76" t="str">
        <f t="shared" si="14"/>
        <v> </v>
      </c>
      <c r="J34" s="76" t="str">
        <f t="shared" si="15"/>
        <v> </v>
      </c>
      <c r="K34" s="124" t="str">
        <f t="shared" si="16"/>
        <v> </v>
      </c>
      <c r="L34" s="77">
        <f t="shared" si="1"/>
        <v>0</v>
      </c>
      <c r="M34" s="127"/>
      <c r="N34" s="77">
        <f t="shared" si="4"/>
        <v>-1844.5</v>
      </c>
    </row>
    <row r="35" spans="1:14" ht="10.5" customHeight="1">
      <c r="A35" s="80" t="s">
        <v>5</v>
      </c>
      <c r="B35" s="81">
        <f>IF($B$3=0," ",SUM(B4:B34))</f>
        <v>0</v>
      </c>
      <c r="C35" s="81">
        <f>IF($C$3=0," ",SUM(C4:C34))</f>
        <v>0</v>
      </c>
      <c r="D35" s="81">
        <f>IF($D$3=0," ",SUM(D4:D34))</f>
        <v>0</v>
      </c>
      <c r="E35" s="81">
        <f>IF($E$3=0," ",SUM(E4:E34))</f>
        <v>0</v>
      </c>
      <c r="F35" s="81">
        <f>IF($F$3=0," ",SUM(F4:F34))</f>
        <v>0</v>
      </c>
      <c r="G35" s="81">
        <f>IF($G$3=0," ",SUM(G4:G34))</f>
        <v>0</v>
      </c>
      <c r="H35" s="81" t="str">
        <f>IF($H$3=0," ",SUM(H4:H34))</f>
        <v> </v>
      </c>
      <c r="I35" s="81" t="str">
        <f>IF($I$3=0," ",SUM(I4:I34))</f>
        <v> </v>
      </c>
      <c r="J35" s="81" t="str">
        <f>IF($J$3=0," ",SUM(J4:J34))</f>
        <v> </v>
      </c>
      <c r="K35" s="81" t="str">
        <f>IF($K$3=0," ",SUM(K4:K34))</f>
        <v> </v>
      </c>
      <c r="L35" s="135">
        <f>SUM(L4:L34)</f>
        <v>0</v>
      </c>
      <c r="M35" s="128">
        <f>SUM(M4:M34)</f>
        <v>0</v>
      </c>
      <c r="N35" s="82">
        <f>N34</f>
        <v>-1844.5</v>
      </c>
    </row>
    <row r="36" spans="1:14" ht="10.5" customHeight="1">
      <c r="A36" s="83" t="s">
        <v>2</v>
      </c>
      <c r="B36" s="84">
        <f>IF($B$3=0," ",'Start Here'!J96)</f>
        <v>30</v>
      </c>
      <c r="C36" s="84">
        <f>IF($C$3=0," ",'Start Here'!J97)</f>
        <v>400</v>
      </c>
      <c r="D36" s="84">
        <f>IF($D$3=0," ",'Start Here'!J98)</f>
        <v>85</v>
      </c>
      <c r="E36" s="84">
        <f>IF($E$3=0," ",'Start Here'!J99)</f>
        <v>100</v>
      </c>
      <c r="F36" s="84">
        <f>IF($F$3=0," ",'Start Here'!J100)</f>
        <v>35</v>
      </c>
      <c r="G36" s="84">
        <f>IF($G$3=0," ",'Start Here'!J101)</f>
        <v>55.5</v>
      </c>
      <c r="H36" s="84" t="str">
        <f>IF($H$3=0," ",'Start Here'!J102)</f>
        <v> </v>
      </c>
      <c r="I36" s="84" t="str">
        <f>IF($I$3=0," ",'Start Here'!J103)</f>
        <v> </v>
      </c>
      <c r="J36" s="84" t="str">
        <f>IF($J$3=0," ",'Start Here'!J104)</f>
        <v> </v>
      </c>
      <c r="K36" s="84" t="str">
        <f>IF($K$3=0," ",'Start Here'!J105)</f>
        <v> </v>
      </c>
      <c r="L36" s="136">
        <f>SUM(B36:K36)</f>
        <v>705.5</v>
      </c>
      <c r="M36" s="129"/>
      <c r="N36" s="85"/>
    </row>
    <row r="37" spans="1:14" ht="10.5" customHeight="1">
      <c r="A37" s="86" t="s">
        <v>1</v>
      </c>
      <c r="B37" s="47">
        <f aca="true" t="shared" si="17" ref="B37:K37">IF(B3=0," ",B36-B35)</f>
        <v>30</v>
      </c>
      <c r="C37" s="47">
        <f t="shared" si="17"/>
        <v>400</v>
      </c>
      <c r="D37" s="47">
        <f t="shared" si="17"/>
        <v>85</v>
      </c>
      <c r="E37" s="47">
        <f t="shared" si="17"/>
        <v>100</v>
      </c>
      <c r="F37" s="47">
        <f t="shared" si="17"/>
        <v>35</v>
      </c>
      <c r="G37" s="47">
        <f t="shared" si="17"/>
        <v>55.5</v>
      </c>
      <c r="H37" s="47" t="str">
        <f t="shared" si="17"/>
        <v> </v>
      </c>
      <c r="I37" s="47" t="str">
        <f t="shared" si="17"/>
        <v> </v>
      </c>
      <c r="J37" s="47" t="str">
        <f t="shared" si="17"/>
        <v> </v>
      </c>
      <c r="K37" s="47" t="str">
        <f t="shared" si="17"/>
        <v> </v>
      </c>
      <c r="L37" s="137">
        <f>L36-L35</f>
        <v>705.5</v>
      </c>
      <c r="M37" s="130"/>
      <c r="N37" s="85">
        <f>IF((SUM(B4:K31)+SUM(M4:M31)+SUM(C42:C51)+SUM(G42:G51))&gt;0,1,0)</f>
        <v>0</v>
      </c>
    </row>
    <row r="38" spans="1:14" s="40" customFormat="1" ht="10.5" customHeight="1" thickBot="1">
      <c r="A38" s="115">
        <f aca="true" t="shared" si="18" ref="A38:N38">A3</f>
        <v>39873</v>
      </c>
      <c r="B38" s="41" t="str">
        <f t="shared" si="18"/>
        <v>housecare</v>
      </c>
      <c r="C38" s="41" t="str">
        <f t="shared" si="18"/>
        <v>groceries</v>
      </c>
      <c r="D38" s="41" t="str">
        <f t="shared" si="18"/>
        <v>dining out</v>
      </c>
      <c r="E38" s="41" t="str">
        <f t="shared" si="18"/>
        <v>car gas</v>
      </c>
      <c r="F38" s="41" t="str">
        <f t="shared" si="18"/>
        <v>haircuts</v>
      </c>
      <c r="G38" s="41" t="str">
        <f t="shared" si="18"/>
        <v>misc.</v>
      </c>
      <c r="H38" s="41">
        <f t="shared" si="18"/>
        <v>0</v>
      </c>
      <c r="I38" s="41">
        <f t="shared" si="18"/>
        <v>0</v>
      </c>
      <c r="J38" s="41">
        <f t="shared" si="18"/>
        <v>0</v>
      </c>
      <c r="K38" s="41">
        <f t="shared" si="18"/>
        <v>0</v>
      </c>
      <c r="L38" s="42" t="str">
        <f t="shared" si="18"/>
        <v>total spent</v>
      </c>
      <c r="M38" s="131" t="str">
        <f t="shared" si="18"/>
        <v>income</v>
      </c>
      <c r="N38" s="42" t="str">
        <f t="shared" si="18"/>
        <v>what's left</v>
      </c>
    </row>
    <row r="39" ht="3.75" customHeight="1">
      <c r="E39" s="87"/>
    </row>
    <row r="40" spans="1:14" ht="10.5" customHeight="1">
      <c r="A40" s="282" t="s">
        <v>76</v>
      </c>
      <c r="B40" s="282"/>
      <c r="C40" s="282"/>
      <c r="E40" s="282" t="s">
        <v>77</v>
      </c>
      <c r="F40" s="282"/>
      <c r="G40" s="282"/>
      <c r="H40" s="282"/>
      <c r="I40" s="282"/>
      <c r="J40" s="282"/>
      <c r="K40" s="282"/>
      <c r="L40" s="282"/>
      <c r="M40" s="282"/>
      <c r="N40" s="282"/>
    </row>
    <row r="41" spans="1:14" ht="10.5" customHeight="1">
      <c r="A41" s="277" t="s">
        <v>74</v>
      </c>
      <c r="B41" s="278"/>
      <c r="C41" s="279"/>
      <c r="E41" s="277" t="s">
        <v>89</v>
      </c>
      <c r="F41" s="278"/>
      <c r="G41" s="278"/>
      <c r="H41" s="278"/>
      <c r="I41" s="278"/>
      <c r="J41" s="278"/>
      <c r="K41" s="278"/>
      <c r="L41" s="278"/>
      <c r="M41" s="278"/>
      <c r="N41" s="279"/>
    </row>
    <row r="42" spans="1:14" ht="10.5" customHeight="1">
      <c r="A42" s="186" t="str">
        <f>'Start Here'!S23</f>
        <v>rent</v>
      </c>
      <c r="B42" s="205"/>
      <c r="C42" s="88">
        <f aca="true" t="shared" si="19" ref="C42:C51">IF(A42=0," ","")</f>
      </c>
      <c r="D42" s="113"/>
      <c r="E42" s="89" t="str">
        <f>'Start Here'!$Q$30</f>
        <v>car maint.</v>
      </c>
      <c r="F42" s="89" t="str">
        <f>'Start Here'!$Q$31</f>
        <v>medical</v>
      </c>
      <c r="G42" s="89" t="str">
        <f>'Start Here'!$Q$32</f>
        <v>medicine</v>
      </c>
      <c r="H42" s="89" t="str">
        <f>'Start Here'!$Q$33</f>
        <v>gifts</v>
      </c>
      <c r="I42" s="89">
        <f>'Start Here'!$Q$34</f>
        <v>0</v>
      </c>
      <c r="J42" s="89">
        <f>'Start Here'!$Q$35</f>
        <v>0</v>
      </c>
      <c r="K42" s="89">
        <f>'Start Here'!$Q$36</f>
        <v>0</v>
      </c>
      <c r="L42" s="89">
        <f>'Start Here'!$Q$37</f>
        <v>0</v>
      </c>
      <c r="M42" s="89">
        <f>'Start Here'!$Q$38</f>
        <v>0</v>
      </c>
      <c r="N42" s="89">
        <f>'Start Here'!$Q$39</f>
        <v>0</v>
      </c>
    </row>
    <row r="43" spans="1:14" ht="10.5" customHeight="1">
      <c r="A43" s="186" t="str">
        <f>'Start Here'!S24</f>
        <v>phone bill</v>
      </c>
      <c r="B43" s="205"/>
      <c r="C43" s="88">
        <f t="shared" si="19"/>
      </c>
      <c r="D43" s="73"/>
      <c r="E43" s="88">
        <f>IF($E$42=0,"column","")</f>
      </c>
      <c r="F43" s="88">
        <f>IF($F$42=0,"column","")</f>
      </c>
      <c r="G43" s="88">
        <f>IF($G$42=0,"This","")</f>
      </c>
      <c r="H43" s="88">
        <f>IF($H$42=0,"This","")</f>
      </c>
      <c r="I43" s="88" t="str">
        <f>IF($I$42=0,"This","")</f>
        <v>This</v>
      </c>
      <c r="J43" s="88" t="str">
        <f>IF($J$42=0,"This","")</f>
        <v>This</v>
      </c>
      <c r="K43" s="88" t="str">
        <f>IF($K$42=0,"This","")</f>
        <v>This</v>
      </c>
      <c r="L43" s="88" t="str">
        <f>IF($L$42=0,"This","")</f>
        <v>This</v>
      </c>
      <c r="M43" s="88" t="str">
        <f>IF($M$42=0,"This","")</f>
        <v>This</v>
      </c>
      <c r="N43" s="88" t="str">
        <f>IF($N$42=0,"This","")</f>
        <v>This</v>
      </c>
    </row>
    <row r="44" spans="1:14" ht="10.5" customHeight="1">
      <c r="A44" s="186" t="str">
        <f>'Start Here'!S25</f>
        <v>insurance</v>
      </c>
      <c r="B44" s="205"/>
      <c r="C44" s="88">
        <f t="shared" si="19"/>
      </c>
      <c r="D44" s="73"/>
      <c r="E44" s="88">
        <f>IF($E$42=0,"column","")</f>
      </c>
      <c r="F44" s="88">
        <f>IF($F$42=0,"column","")</f>
      </c>
      <c r="G44" s="88">
        <f>IF($G$42=0,"column","")</f>
      </c>
      <c r="H44" s="88">
        <f>IF($H$42=0,"column","")</f>
      </c>
      <c r="I44" s="88" t="str">
        <f>IF($I$42=0,"column","")</f>
        <v>column</v>
      </c>
      <c r="J44" s="88" t="str">
        <f>IF($J$42=0,"column","")</f>
        <v>column</v>
      </c>
      <c r="K44" s="88" t="str">
        <f>IF($K$42=0,"column","")</f>
        <v>column</v>
      </c>
      <c r="L44" s="88" t="str">
        <f>IF($L$42=0,"column","")</f>
        <v>column</v>
      </c>
      <c r="M44" s="88" t="str">
        <f>IF($M$42=0,"column","")</f>
        <v>column</v>
      </c>
      <c r="N44" s="88" t="str">
        <f>IF($N$42=0,"column","")</f>
        <v>column</v>
      </c>
    </row>
    <row r="45" spans="1:14" ht="10.5" customHeight="1">
      <c r="A45" s="186" t="str">
        <f>'Start Here'!S26</f>
        <v>tithe</v>
      </c>
      <c r="B45" s="205"/>
      <c r="C45" s="88">
        <f t="shared" si="19"/>
      </c>
      <c r="D45" s="73"/>
      <c r="E45" s="88">
        <f>IF($E$42=0,"stays","")</f>
      </c>
      <c r="F45" s="88">
        <f>IF($F$42=0,"stays","")</f>
      </c>
      <c r="G45" s="88">
        <f>IF($G$42=0,"stays","")</f>
      </c>
      <c r="H45" s="88">
        <f>IF($H$42=0,"stays","")</f>
      </c>
      <c r="I45" s="88" t="str">
        <f>IF($I$42=0,"stays","")</f>
        <v>stays</v>
      </c>
      <c r="J45" s="88" t="str">
        <f>IF($J$42=0,"stays","")</f>
        <v>stays</v>
      </c>
      <c r="K45" s="88" t="str">
        <f>IF($K$42=0,"stays","")</f>
        <v>stays</v>
      </c>
      <c r="L45" s="88" t="str">
        <f>IF($L$42=0,"stays","")</f>
        <v>stays</v>
      </c>
      <c r="M45" s="88" t="str">
        <f>IF($M$42=0,"stays","")</f>
        <v>stays</v>
      </c>
      <c r="N45" s="88" t="str">
        <f>IF($N$42=0,"stays","")</f>
        <v>stays</v>
      </c>
    </row>
    <row r="46" spans="1:14" ht="10.5" customHeight="1">
      <c r="A46" s="186" t="str">
        <f>'Start Here'!S27</f>
        <v>donations</v>
      </c>
      <c r="B46" s="205"/>
      <c r="C46" s="88">
        <f t="shared" si="19"/>
      </c>
      <c r="D46" s="73"/>
      <c r="E46" s="88">
        <f>IF($E$42=0,"blank.","")</f>
      </c>
      <c r="F46" s="88">
        <f>IF($F$42=0,"blank.","")</f>
      </c>
      <c r="G46" s="88">
        <f>IF($G$42=0,"blank.","")</f>
      </c>
      <c r="H46" s="88">
        <f>IF($H$42=0,"blank.","")</f>
      </c>
      <c r="I46" s="88" t="str">
        <f>IF($I$42=0,"blank.","")</f>
        <v>blank.</v>
      </c>
      <c r="J46" s="88" t="str">
        <f>IF($J$42=0,"blank.","")</f>
        <v>blank.</v>
      </c>
      <c r="K46" s="88" t="str">
        <f>IF($K$42=0,"blank.","")</f>
        <v>blank.</v>
      </c>
      <c r="L46" s="88" t="str">
        <f>IF($L$42=0,"blank.","")</f>
        <v>blank.</v>
      </c>
      <c r="M46" s="88" t="str">
        <f>IF($M$42=0,"blank.","")</f>
        <v>blank.</v>
      </c>
      <c r="N46" s="88" t="str">
        <f>IF($N$42=0,"blank.","")</f>
        <v>blank.</v>
      </c>
    </row>
    <row r="47" spans="1:14" ht="10.5" customHeight="1">
      <c r="A47" s="186" t="str">
        <f>'Start Here'!S28</f>
        <v>savings</v>
      </c>
      <c r="B47" s="205"/>
      <c r="C47" s="88">
        <f t="shared" si="19"/>
      </c>
      <c r="D47" s="73"/>
      <c r="E47" s="88">
        <f>IF($E$42=0," ","")</f>
      </c>
      <c r="F47" s="88">
        <f>IF($F$42=0," ","")</f>
      </c>
      <c r="G47" s="88">
        <f>IF($G$42=0," ","")</f>
      </c>
      <c r="H47" s="88">
        <f>IF($H$42=0," ","")</f>
      </c>
      <c r="I47" s="88" t="str">
        <f>IF($I$42=0," ","")</f>
        <v> </v>
      </c>
      <c r="J47" s="88" t="str">
        <f>IF($J$42=0," ","")</f>
        <v> </v>
      </c>
      <c r="K47" s="88" t="str">
        <f>IF($K$42=0," ","")</f>
        <v> </v>
      </c>
      <c r="L47" s="88" t="str">
        <f>IF($L$42=0," ","")</f>
        <v> </v>
      </c>
      <c r="M47" s="88" t="str">
        <f>IF($M$42=0," ","")</f>
        <v> </v>
      </c>
      <c r="N47" s="88" t="str">
        <f>IF($N$42=0," ","")</f>
        <v> </v>
      </c>
    </row>
    <row r="48" spans="1:14" ht="10.5" customHeight="1">
      <c r="A48" s="186" t="str">
        <f>'Start Here'!S29</f>
        <v>college</v>
      </c>
      <c r="B48" s="205"/>
      <c r="C48" s="88">
        <f t="shared" si="19"/>
      </c>
      <c r="D48" s="73"/>
      <c r="E48" s="88">
        <f>IF($E$42=0," ","")</f>
      </c>
      <c r="F48" s="88">
        <f>IF($F$42=0," ","")</f>
      </c>
      <c r="G48" s="88">
        <f>IF($G$42=0," ","")</f>
      </c>
      <c r="H48" s="88">
        <f>IF($H$42=0," ","")</f>
      </c>
      <c r="I48" s="88" t="str">
        <f>IF($I$42=0," ","")</f>
        <v> </v>
      </c>
      <c r="J48" s="88" t="str">
        <f>IF($J$42=0," ","")</f>
        <v> </v>
      </c>
      <c r="K48" s="88" t="str">
        <f>IF($K$42=0," ","")</f>
        <v> </v>
      </c>
      <c r="L48" s="88" t="str">
        <f>IF($L$42=0," ","")</f>
        <v> </v>
      </c>
      <c r="M48" s="88" t="str">
        <f>IF($M$42=0," ","")</f>
        <v> </v>
      </c>
      <c r="N48" s="88" t="str">
        <f>IF($N$42=0," ","")</f>
        <v> </v>
      </c>
    </row>
    <row r="49" spans="1:14" ht="10.5" customHeight="1">
      <c r="A49" s="186">
        <f>'Start Here'!S30</f>
        <v>0</v>
      </c>
      <c r="B49" s="205"/>
      <c r="C49" s="88" t="str">
        <f t="shared" si="19"/>
        <v> </v>
      </c>
      <c r="D49" s="73"/>
      <c r="E49" s="88">
        <f>IF($E$42=0," ","")</f>
      </c>
      <c r="F49" s="88">
        <f>IF($F$42=0," ","")</f>
      </c>
      <c r="G49" s="88">
        <f>IF($G$42=0," ","")</f>
      </c>
      <c r="H49" s="88">
        <f>IF($H$42=0," ","")</f>
      </c>
      <c r="I49" s="88" t="str">
        <f>IF($I$42=0," ","")</f>
        <v> </v>
      </c>
      <c r="J49" s="88" t="str">
        <f>IF($J$42=0," ","")</f>
        <v> </v>
      </c>
      <c r="K49" s="88" t="str">
        <f>IF($K$42=0," ","")</f>
        <v> </v>
      </c>
      <c r="L49" s="88" t="str">
        <f>IF($L$42=0," ","")</f>
        <v> </v>
      </c>
      <c r="M49" s="88" t="str">
        <f>IF($M$42=0," ","")</f>
        <v> </v>
      </c>
      <c r="N49" s="88" t="str">
        <f>IF($N$42=0," ","")</f>
        <v> </v>
      </c>
    </row>
    <row r="50" spans="1:14" ht="10.5" customHeight="1">
      <c r="A50" s="186">
        <f>'Start Here'!S31</f>
        <v>0</v>
      </c>
      <c r="B50" s="283"/>
      <c r="C50" s="88" t="str">
        <f t="shared" si="19"/>
        <v> </v>
      </c>
      <c r="D50" s="73"/>
      <c r="E50" s="88">
        <f>IF($E$42=0," ","")</f>
      </c>
      <c r="F50" s="88">
        <f>IF($F$42=0," ","")</f>
      </c>
      <c r="G50" s="88">
        <f>IF($G$42=0," ","")</f>
      </c>
      <c r="H50" s="88">
        <f>IF($H$42=0," ","")</f>
      </c>
      <c r="I50" s="88" t="str">
        <f>IF($I$42=0," ","")</f>
        <v> </v>
      </c>
      <c r="J50" s="88" t="str">
        <f>IF($J$42=0," ","")</f>
        <v> </v>
      </c>
      <c r="K50" s="88" t="str">
        <f>IF($K$42=0," ","")</f>
        <v> </v>
      </c>
      <c r="L50" s="88" t="str">
        <f>IF($L$42=0," ","")</f>
        <v> </v>
      </c>
      <c r="M50" s="88" t="str">
        <f>IF($M$42=0," ","")</f>
        <v> </v>
      </c>
      <c r="N50" s="88" t="str">
        <f>IF($N$42=0," ","")</f>
        <v> </v>
      </c>
    </row>
    <row r="51" spans="1:14" ht="10.5" customHeight="1">
      <c r="A51" s="186">
        <f>'Start Here'!S32</f>
        <v>0</v>
      </c>
      <c r="B51" s="283"/>
      <c r="C51" s="88" t="str">
        <f t="shared" si="19"/>
        <v> </v>
      </c>
      <c r="D51" s="73"/>
      <c r="E51" s="88">
        <f>IF($E$42=0," ","")</f>
      </c>
      <c r="F51" s="88">
        <f>IF($F$42=0," ","")</f>
      </c>
      <c r="G51" s="88">
        <f>IF($G$42=0," ","")</f>
      </c>
      <c r="H51" s="88">
        <f>IF($H$42=0," ","")</f>
      </c>
      <c r="I51" s="88" t="str">
        <f>IF($I$42=0," ","")</f>
        <v> </v>
      </c>
      <c r="J51" s="88" t="str">
        <f>IF($J$42=0," ","")</f>
        <v> </v>
      </c>
      <c r="K51" s="88" t="str">
        <f>IF($K$42=0," ","")</f>
        <v> </v>
      </c>
      <c r="L51" s="88" t="str">
        <f>IF($L$42=0," ","")</f>
        <v> </v>
      </c>
      <c r="M51" s="88" t="str">
        <f>IF($M$42=0," ","")</f>
        <v> </v>
      </c>
      <c r="N51" s="88" t="str">
        <f>IF($N$42=0," ","")</f>
        <v> </v>
      </c>
    </row>
    <row r="52" spans="4:14" ht="10.5" customHeight="1">
      <c r="D52" s="93" t="s">
        <v>42</v>
      </c>
      <c r="E52" s="50">
        <f>IF(E42=0," ",SUM(E43:E51))</f>
        <v>0</v>
      </c>
      <c r="F52" s="50">
        <f aca="true" t="shared" si="20" ref="F52:N52">IF(F42=0," ",SUM(F43:F51))</f>
        <v>0</v>
      </c>
      <c r="G52" s="50">
        <f t="shared" si="20"/>
        <v>0</v>
      </c>
      <c r="H52" s="50">
        <f t="shared" si="20"/>
        <v>0</v>
      </c>
      <c r="I52" s="50" t="str">
        <f t="shared" si="20"/>
        <v> </v>
      </c>
      <c r="J52" s="50" t="str">
        <f t="shared" si="20"/>
        <v> </v>
      </c>
      <c r="K52" s="50" t="str">
        <f t="shared" si="20"/>
        <v> </v>
      </c>
      <c r="L52" s="50" t="str">
        <f t="shared" si="20"/>
        <v> </v>
      </c>
      <c r="M52" s="50" t="str">
        <f t="shared" si="20"/>
        <v> </v>
      </c>
      <c r="N52" s="50" t="str">
        <f t="shared" si="20"/>
        <v> </v>
      </c>
    </row>
    <row r="53" spans="4:14" ht="3.75" customHeight="1">
      <c r="D53" s="93"/>
      <c r="E53" s="116"/>
      <c r="F53" s="116"/>
      <c r="G53" s="116"/>
      <c r="H53" s="116"/>
      <c r="I53" s="116"/>
      <c r="J53" s="116"/>
      <c r="K53" s="116"/>
      <c r="L53" s="116"/>
      <c r="M53" s="116"/>
      <c r="N53" s="116"/>
    </row>
    <row r="54" spans="1:14" ht="10.5" customHeight="1">
      <c r="A54" s="256" t="str">
        <f>CONCATENATE("Analysis for ",TEXT(A3,"mmmm "),YEAR(A3))</f>
        <v>Analysis for March 2009</v>
      </c>
      <c r="B54" s="256"/>
      <c r="C54" s="256"/>
      <c r="D54" s="256"/>
      <c r="E54" s="256"/>
      <c r="F54" s="256"/>
      <c r="G54" s="256"/>
      <c r="H54" s="256"/>
      <c r="I54" s="256"/>
      <c r="J54" s="256"/>
      <c r="K54" s="256"/>
      <c r="L54" s="256"/>
      <c r="M54" s="256"/>
      <c r="N54" s="256"/>
    </row>
    <row r="55" spans="1:14" ht="10.5" customHeight="1">
      <c r="A55" s="258"/>
      <c r="B55" s="258"/>
      <c r="C55" s="258"/>
      <c r="D55" s="258"/>
      <c r="E55" s="258"/>
      <c r="F55" s="258"/>
      <c r="G55" s="258"/>
      <c r="H55" s="258"/>
      <c r="I55" s="258"/>
      <c r="J55" s="258"/>
      <c r="K55" s="258"/>
      <c r="L55" s="258"/>
      <c r="M55" s="258"/>
      <c r="N55" s="258"/>
    </row>
    <row r="56" spans="1:14" ht="10.5" customHeight="1">
      <c r="A56" s="186" t="s">
        <v>78</v>
      </c>
      <c r="B56" s="204"/>
      <c r="C56" s="204"/>
      <c r="D56" s="205"/>
      <c r="E56" s="145"/>
      <c r="F56" s="186" t="s">
        <v>73</v>
      </c>
      <c r="G56" s="204"/>
      <c r="H56" s="204"/>
      <c r="I56" s="205"/>
      <c r="J56" s="263"/>
      <c r="K56" s="186" t="s">
        <v>71</v>
      </c>
      <c r="L56" s="204"/>
      <c r="M56" s="204"/>
      <c r="N56" s="205"/>
    </row>
    <row r="57" spans="1:14" ht="10.5" customHeight="1">
      <c r="A57" s="247" t="s">
        <v>88</v>
      </c>
      <c r="B57" s="248"/>
      <c r="C57" s="248"/>
      <c r="D57" s="249"/>
      <c r="E57" s="145"/>
      <c r="F57" s="192" t="s">
        <v>58</v>
      </c>
      <c r="G57" s="193"/>
      <c r="H57" s="193"/>
      <c r="I57" s="194"/>
      <c r="J57" s="263"/>
      <c r="K57" s="257" t="s">
        <v>59</v>
      </c>
      <c r="L57" s="257"/>
      <c r="M57" s="257"/>
      <c r="N57" s="257"/>
    </row>
    <row r="58" spans="1:14" ht="10.5" customHeight="1">
      <c r="A58" s="250"/>
      <c r="B58" s="251"/>
      <c r="C58" s="251"/>
      <c r="D58" s="252"/>
      <c r="E58" s="261"/>
      <c r="F58" s="247" t="str">
        <f>CONCATENATE(CONCATENATE("We were ",IF(ABS($L$37)&gt;100,"way off",IF(ABS($L$37&gt;50),"pretty far off",IF(ABS($L$37)&gt;25,"off",IF(ABS($L$37)&gt;10,"pretty close to",IF(ABS($L$37)&gt;0,"really close to","right on")))))," our budget for the month. "),"We had planned to spend ",DOLLAR($L$36,2)," this month, and we ended up spending ",DOLLAR($L$35,2),", so our planning was ",IF($L$37&gt;0,CONCATENATE("over by ",DOLLAR(ABS($L$37),2)),IF($L$37&lt;0,CONCATENATE("under by ",DOLLAR(ABS($L$37),2)),"right on")),".")</f>
        <v>We were way off our budget for the month. We had planned to spend $705.50 this month, and we ended up spending $0.00, so our planning was over by $705.50.</v>
      </c>
      <c r="G58" s="248"/>
      <c r="H58" s="248"/>
      <c r="I58" s="249"/>
      <c r="J58" s="263"/>
      <c r="K58" s="266" t="str">
        <f>CONCATENATE("This month, we spent ",DOLLAR(C67,2),". That was ...")</f>
        <v>This month, we spent $0.00. That was ...</v>
      </c>
      <c r="L58" s="189"/>
      <c r="M58" s="189"/>
      <c r="N58" s="267"/>
    </row>
    <row r="59" spans="1:14" ht="10.5" customHeight="1">
      <c r="A59" s="250"/>
      <c r="B59" s="251"/>
      <c r="C59" s="251"/>
      <c r="D59" s="252"/>
      <c r="E59" s="261"/>
      <c r="F59" s="250"/>
      <c r="G59" s="251"/>
      <c r="H59" s="251"/>
      <c r="I59" s="252"/>
      <c r="J59" s="263"/>
      <c r="K59" s="259" t="str">
        <f>CONCATENATE("     • ",DOLLAR(C64,2)," spent on Variable Expenses")</f>
        <v>     • $0.00 spent on Variable Expenses</v>
      </c>
      <c r="L59" s="190"/>
      <c r="M59" s="190"/>
      <c r="N59" s="260"/>
    </row>
    <row r="60" spans="1:14" ht="10.5" customHeight="1">
      <c r="A60" s="250"/>
      <c r="B60" s="251"/>
      <c r="C60" s="251"/>
      <c r="D60" s="252"/>
      <c r="E60" s="261"/>
      <c r="F60" s="250"/>
      <c r="G60" s="251"/>
      <c r="H60" s="251"/>
      <c r="I60" s="252"/>
      <c r="J60" s="263"/>
      <c r="K60" s="259" t="str">
        <f>CONCATENATE("          (like ",'Start Here'!$F$96," / ",'Start Here'!$F$97," / etc.)")</f>
        <v>          (like housecare / groceries / etc.)</v>
      </c>
      <c r="L60" s="190"/>
      <c r="M60" s="190"/>
      <c r="N60" s="260"/>
    </row>
    <row r="61" spans="1:14" ht="10.5" customHeight="1">
      <c r="A61" s="253"/>
      <c r="B61" s="254"/>
      <c r="C61" s="254"/>
      <c r="D61" s="255"/>
      <c r="E61" s="261"/>
      <c r="F61" s="250" t="s">
        <v>96</v>
      </c>
      <c r="G61" s="251"/>
      <c r="H61" s="251"/>
      <c r="I61" s="252"/>
      <c r="J61" s="263"/>
      <c r="K61" s="259" t="str">
        <f>CONCATENATE("     • ",DOLLAR(C65,2)," spent on Regular Expenses")</f>
        <v>     • $0.00 spent on Regular Expenses</v>
      </c>
      <c r="L61" s="190"/>
      <c r="M61" s="190"/>
      <c r="N61" s="260"/>
    </row>
    <row r="62" spans="1:14" ht="10.5" customHeight="1">
      <c r="A62" s="262"/>
      <c r="B62" s="262"/>
      <c r="C62" s="262"/>
      <c r="D62" s="262"/>
      <c r="E62" s="261"/>
      <c r="F62" s="250"/>
      <c r="G62" s="251"/>
      <c r="H62" s="251"/>
      <c r="I62" s="252"/>
      <c r="J62" s="263"/>
      <c r="K62" s="259" t="str">
        <f>CONCATENATE("          (like ",'Start Here'!$F$72," / ",'Start Here'!$F$73," / etc.)")</f>
        <v>          (like rent / phone bill / etc.)</v>
      </c>
      <c r="L62" s="190"/>
      <c r="M62" s="190"/>
      <c r="N62" s="260"/>
    </row>
    <row r="63" spans="1:14" ht="10.5" customHeight="1">
      <c r="A63" s="117" t="s">
        <v>64</v>
      </c>
      <c r="B63" s="117" t="s">
        <v>65</v>
      </c>
      <c r="C63" s="117" t="s">
        <v>66</v>
      </c>
      <c r="D63" s="117" t="s">
        <v>67</v>
      </c>
      <c r="E63" s="261"/>
      <c r="F63" s="253"/>
      <c r="G63" s="254"/>
      <c r="H63" s="254"/>
      <c r="I63" s="255"/>
      <c r="J63" s="263"/>
      <c r="K63" s="259" t="str">
        <f>CONCATENATE("     • ",DOLLAR(C66,2)," spent on Irregular Expenses")</f>
        <v>     • $0.00 spent on Irregular Expenses</v>
      </c>
      <c r="L63" s="190"/>
      <c r="M63" s="190"/>
      <c r="N63" s="260"/>
    </row>
    <row r="64" spans="1:14" ht="10.5" customHeight="1">
      <c r="A64" s="110" t="s">
        <v>68</v>
      </c>
      <c r="B64" s="119">
        <f>$L$36</f>
        <v>705.5</v>
      </c>
      <c r="C64" s="119">
        <f>L35</f>
        <v>0</v>
      </c>
      <c r="D64" s="50">
        <f>B64-C64</f>
        <v>705.5</v>
      </c>
      <c r="E64" s="144"/>
      <c r="F64" s="262"/>
      <c r="G64" s="262"/>
      <c r="H64" s="262"/>
      <c r="I64" s="262"/>
      <c r="J64" s="264"/>
      <c r="K64" s="259" t="str">
        <f>CONCATENATE("          (like ",'Start Here'!$F$84," / ",'Start Here'!$F$85," / etc.)")</f>
        <v>          (like car maint. / medical / etc.)</v>
      </c>
      <c r="L64" s="190"/>
      <c r="M64" s="190"/>
      <c r="N64" s="260"/>
    </row>
    <row r="65" spans="1:14" ht="10.5" customHeight="1">
      <c r="A65" s="110" t="s">
        <v>69</v>
      </c>
      <c r="B65" s="119">
        <f>'Start Here'!$O$77</f>
        <v>1469.5</v>
      </c>
      <c r="C65" s="119">
        <f>SUM($C$42:$C$51)</f>
        <v>0</v>
      </c>
      <c r="D65" s="50">
        <f>B65-C65</f>
        <v>1469.5</v>
      </c>
      <c r="E65" s="265"/>
      <c r="F65" s="270" t="s">
        <v>61</v>
      </c>
      <c r="G65" s="271"/>
      <c r="H65" s="272"/>
      <c r="I65" s="50">
        <f>M35</f>
        <v>0</v>
      </c>
      <c r="J65" s="276"/>
      <c r="K65" s="259" t="str">
        <f>CONCATENATE("We brought in ",DOLLAR($M$35,2)," for the month, so we ended up ",IF(SUM($M$35-(Analysis!E16+Analysis!E32+Analysis!E67))&gt;0,CONCATENATE("making ",DOLLAR(($M$35-C67),2)," beyond what we spent."),IF(SUM($M$35-C67)=0," breaking even.",CONCATENATE(" spending ",DOLLAR($M$35-C67,2)," beyond what we made."))))</f>
        <v>We brought in $0.00 for the month, so we ended up  breaking even.</v>
      </c>
      <c r="L65" s="190"/>
      <c r="M65" s="190"/>
      <c r="N65" s="260"/>
    </row>
    <row r="66" spans="1:14" ht="10.5" customHeight="1">
      <c r="A66" s="110" t="s">
        <v>70</v>
      </c>
      <c r="B66" s="119">
        <f>'Start Here'!$O$89</f>
        <v>375</v>
      </c>
      <c r="C66" s="119">
        <f>SUM($E$52:$N$52)</f>
        <v>0</v>
      </c>
      <c r="D66" s="50">
        <f>B66-C66</f>
        <v>375</v>
      </c>
      <c r="E66" s="265"/>
      <c r="F66" s="270" t="s">
        <v>62</v>
      </c>
      <c r="G66" s="271"/>
      <c r="H66" s="272"/>
      <c r="I66" s="50">
        <f>C67</f>
        <v>0</v>
      </c>
      <c r="J66" s="265"/>
      <c r="K66" s="259"/>
      <c r="L66" s="190"/>
      <c r="M66" s="190"/>
      <c r="N66" s="260"/>
    </row>
    <row r="67" spans="1:14" ht="10.5" customHeight="1">
      <c r="A67" s="109" t="s">
        <v>18</v>
      </c>
      <c r="B67" s="50">
        <f>SUM(B64:B66)</f>
        <v>2550</v>
      </c>
      <c r="C67" s="50">
        <f>SUM(C64:C66)</f>
        <v>0</v>
      </c>
      <c r="D67" s="112">
        <f>SUM(D64:D66)</f>
        <v>2550</v>
      </c>
      <c r="E67" s="265"/>
      <c r="F67" s="273" t="s">
        <v>67</v>
      </c>
      <c r="G67" s="274"/>
      <c r="H67" s="275"/>
      <c r="I67" s="112">
        <f>I65-I66</f>
        <v>0</v>
      </c>
      <c r="J67" s="120"/>
      <c r="K67" s="268" t="s">
        <v>72</v>
      </c>
      <c r="L67" s="191"/>
      <c r="M67" s="191"/>
      <c r="N67" s="269"/>
    </row>
    <row r="68" spans="1:14" ht="10.5" customHeight="1">
      <c r="A68" s="258"/>
      <c r="B68" s="258"/>
      <c r="C68" s="258"/>
      <c r="D68" s="258"/>
      <c r="E68" s="258"/>
      <c r="F68" s="258"/>
      <c r="G68" s="258"/>
      <c r="H68" s="258"/>
      <c r="I68" s="258"/>
      <c r="J68" s="258"/>
      <c r="K68" s="258"/>
      <c r="L68" s="258"/>
      <c r="M68" s="258"/>
      <c r="N68" s="258"/>
    </row>
    <row r="69" s="113" customFormat="1" ht="3.75" customHeight="1"/>
    <row r="70" spans="1:14" ht="10.5" customHeight="1">
      <c r="A70" s="78"/>
      <c r="B70" s="78"/>
      <c r="C70" s="78"/>
      <c r="D70" s="78"/>
      <c r="E70" s="78"/>
      <c r="F70" s="78"/>
      <c r="G70" s="78"/>
      <c r="H70" s="78"/>
      <c r="I70" s="78"/>
      <c r="J70" s="78"/>
      <c r="K70" s="78"/>
      <c r="L70" s="78"/>
      <c r="M70" s="78"/>
      <c r="N70" s="78"/>
    </row>
    <row r="71" spans="1:6" ht="10.5" customHeight="1">
      <c r="A71" s="78"/>
      <c r="B71" s="78"/>
      <c r="C71" s="78"/>
      <c r="D71" s="78"/>
      <c r="E71" s="78"/>
      <c r="F71" s="78"/>
    </row>
    <row r="72" spans="1:6" ht="10.5" customHeight="1">
      <c r="A72" s="78"/>
      <c r="B72" s="78"/>
      <c r="C72" s="78"/>
      <c r="D72" s="78"/>
      <c r="E72" s="78"/>
      <c r="F72" s="78"/>
    </row>
    <row r="73" spans="1:6" ht="10.5" customHeight="1">
      <c r="A73" s="78"/>
      <c r="B73" s="78"/>
      <c r="C73" s="78"/>
      <c r="D73" s="78"/>
      <c r="E73" s="78"/>
      <c r="F73" s="78"/>
    </row>
    <row r="74" spans="1:6" ht="10.5" customHeight="1">
      <c r="A74" s="78"/>
      <c r="B74" s="78"/>
      <c r="C74" s="78"/>
      <c r="D74" s="78"/>
      <c r="E74" s="78"/>
      <c r="F74" s="78"/>
    </row>
    <row r="75" spans="1:6" ht="10.5" customHeight="1">
      <c r="A75" s="78"/>
      <c r="B75" s="78"/>
      <c r="C75" s="78"/>
      <c r="D75" s="78"/>
      <c r="E75" s="78"/>
      <c r="F75" s="78"/>
    </row>
    <row r="76" spans="1:6" ht="10.5" customHeight="1">
      <c r="A76" s="78"/>
      <c r="B76" s="78"/>
      <c r="C76" s="78"/>
      <c r="D76" s="78"/>
      <c r="E76" s="78"/>
      <c r="F76" s="78"/>
    </row>
    <row r="77" spans="1:6" ht="10.5" customHeight="1">
      <c r="A77" s="78"/>
      <c r="B77" s="78"/>
      <c r="C77" s="78"/>
      <c r="D77" s="78"/>
      <c r="E77" s="78"/>
      <c r="F77" s="78"/>
    </row>
    <row r="78" spans="1:6" ht="10.5" customHeight="1">
      <c r="A78" s="78"/>
      <c r="B78" s="78"/>
      <c r="C78" s="78"/>
      <c r="D78" s="78"/>
      <c r="E78" s="78"/>
      <c r="F78" s="78"/>
    </row>
    <row r="79" spans="1:6" ht="10.5" customHeight="1">
      <c r="A79" s="78"/>
      <c r="B79" s="78"/>
      <c r="C79" s="78"/>
      <c r="D79" s="78"/>
      <c r="E79" s="78"/>
      <c r="F79" s="78"/>
    </row>
    <row r="80" spans="1:6" ht="10.5" customHeight="1">
      <c r="A80" s="111"/>
      <c r="B80" s="111"/>
      <c r="C80" s="111"/>
      <c r="D80" s="111"/>
      <c r="E80" s="111"/>
      <c r="F80" s="111"/>
    </row>
    <row r="81" spans="1:6" ht="10.5" customHeight="1">
      <c r="A81" s="111"/>
      <c r="B81" s="111"/>
      <c r="C81" s="111"/>
      <c r="D81" s="111"/>
      <c r="E81" s="111"/>
      <c r="F81" s="111"/>
    </row>
    <row r="82" spans="1:6" ht="10.5" customHeight="1">
      <c r="A82" s="111"/>
      <c r="B82" s="111"/>
      <c r="C82" s="111"/>
      <c r="D82" s="111"/>
      <c r="E82" s="111"/>
      <c r="F82" s="111"/>
    </row>
    <row r="83" spans="1:6" ht="10.5" customHeight="1">
      <c r="A83" s="111"/>
      <c r="B83" s="111"/>
      <c r="C83" s="111"/>
      <c r="D83" s="111"/>
      <c r="E83" s="111"/>
      <c r="F83" s="111"/>
    </row>
  </sheetData>
  <sheetProtection/>
  <mergeCells count="45">
    <mergeCell ref="E58:E63"/>
    <mergeCell ref="F58:I60"/>
    <mergeCell ref="K58:N58"/>
    <mergeCell ref="K59:N59"/>
    <mergeCell ref="K60:N60"/>
    <mergeCell ref="A68:N68"/>
    <mergeCell ref="E65:E67"/>
    <mergeCell ref="F65:H65"/>
    <mergeCell ref="J65:J66"/>
    <mergeCell ref="K65:N66"/>
    <mergeCell ref="F66:H66"/>
    <mergeCell ref="F67:H67"/>
    <mergeCell ref="K67:N67"/>
    <mergeCell ref="A56:D56"/>
    <mergeCell ref="F56:I56"/>
    <mergeCell ref="J56:J64"/>
    <mergeCell ref="K56:N56"/>
    <mergeCell ref="A57:D61"/>
    <mergeCell ref="F57:I57"/>
    <mergeCell ref="A62:D62"/>
    <mergeCell ref="K62:N62"/>
    <mergeCell ref="K63:N63"/>
    <mergeCell ref="K64:N64"/>
    <mergeCell ref="K57:N57"/>
    <mergeCell ref="F64:I64"/>
    <mergeCell ref="A48:B48"/>
    <mergeCell ref="A49:B49"/>
    <mergeCell ref="A50:B50"/>
    <mergeCell ref="A51:B51"/>
    <mergeCell ref="F61:I63"/>
    <mergeCell ref="K61:N61"/>
    <mergeCell ref="A54:N54"/>
    <mergeCell ref="A55:N55"/>
    <mergeCell ref="A42:B42"/>
    <mergeCell ref="A43:B43"/>
    <mergeCell ref="A44:B44"/>
    <mergeCell ref="A45:B45"/>
    <mergeCell ref="A46:B46"/>
    <mergeCell ref="A47:B47"/>
    <mergeCell ref="A1:K1"/>
    <mergeCell ref="A2:K2"/>
    <mergeCell ref="A40:C40"/>
    <mergeCell ref="E40:N40"/>
    <mergeCell ref="A41:C41"/>
    <mergeCell ref="E41:N41"/>
  </mergeCells>
  <conditionalFormatting sqref="A71:F79 L4:N37 A70:N70">
    <cfRule type="cellIs" priority="1" dxfId="9" operator="lessThan" stopIfTrue="1">
      <formula>0</formula>
    </cfRule>
  </conditionalFormatting>
  <conditionalFormatting sqref="B8:K34">
    <cfRule type="cellIs" priority="2" dxfId="13" operator="equal" stopIfTrue="1">
      <formula>" "</formula>
    </cfRule>
  </conditionalFormatting>
  <conditionalFormatting sqref="B36:K36">
    <cfRule type="cellIs" priority="3" dxfId="9" operator="lessThan" stopIfTrue="1">
      <formula>0</formula>
    </cfRule>
    <cfRule type="cellIs" priority="4" dxfId="20" operator="equal" stopIfTrue="1">
      <formula>" "</formula>
    </cfRule>
  </conditionalFormatting>
  <conditionalFormatting sqref="B4:K4">
    <cfRule type="cellIs" priority="5" dxfId="13" operator="equal" stopIfTrue="1">
      <formula>" "</formula>
    </cfRule>
    <cfRule type="cellIs" priority="6" dxfId="2" operator="equal" stopIfTrue="1">
      <formula>"This"</formula>
    </cfRule>
  </conditionalFormatting>
  <conditionalFormatting sqref="B5:K5">
    <cfRule type="cellIs" priority="7" dxfId="13" operator="equal" stopIfTrue="1">
      <formula>" "</formula>
    </cfRule>
    <cfRule type="cellIs" priority="8" dxfId="2" operator="equal" stopIfTrue="1">
      <formula>"column"</formula>
    </cfRule>
  </conditionalFormatting>
  <conditionalFormatting sqref="B6:K6">
    <cfRule type="cellIs" priority="9" dxfId="13" operator="equal" stopIfTrue="1">
      <formula>" "</formula>
    </cfRule>
    <cfRule type="cellIs" priority="10" dxfId="2" operator="equal" stopIfTrue="1">
      <formula>"stays"</formula>
    </cfRule>
  </conditionalFormatting>
  <conditionalFormatting sqref="B7:K7">
    <cfRule type="cellIs" priority="11" dxfId="13" operator="equal" stopIfTrue="1">
      <formula>" "</formula>
    </cfRule>
    <cfRule type="cellIs" priority="12" dxfId="2" operator="equal" stopIfTrue="1">
      <formula>"blank."</formula>
    </cfRule>
  </conditionalFormatting>
  <conditionalFormatting sqref="E42:N42 B3:K3 B38:K38 B50:B51 A42:A51">
    <cfRule type="cellIs" priority="13" dxfId="11" operator="equal" stopIfTrue="1">
      <formula>0</formula>
    </cfRule>
  </conditionalFormatting>
  <conditionalFormatting sqref="B35:K35">
    <cfRule type="cellIs" priority="14" dxfId="10" operator="equal" stopIfTrue="1">
      <formula>" "</formula>
    </cfRule>
  </conditionalFormatting>
  <conditionalFormatting sqref="B37:K37">
    <cfRule type="cellIs" priority="15" dxfId="9" operator="lessThan" stopIfTrue="1">
      <formula>0</formula>
    </cfRule>
    <cfRule type="cellIs" priority="16" dxfId="1" operator="equal" stopIfTrue="1">
      <formula>" "</formula>
    </cfRule>
  </conditionalFormatting>
  <conditionalFormatting sqref="E53:N53">
    <cfRule type="cellIs" priority="17" dxfId="1" operator="equal" stopIfTrue="1">
      <formula>" "</formula>
    </cfRule>
  </conditionalFormatting>
  <conditionalFormatting sqref="E47:N51 C42:C51">
    <cfRule type="cellIs" priority="18" dxfId="2" operator="equal" stopIfTrue="1">
      <formula>" "</formula>
    </cfRule>
  </conditionalFormatting>
  <conditionalFormatting sqref="E46:N46">
    <cfRule type="cellIs" priority="19" dxfId="2" operator="equal" stopIfTrue="1">
      <formula>"blank."</formula>
    </cfRule>
  </conditionalFormatting>
  <conditionalFormatting sqref="E43:N43">
    <cfRule type="cellIs" priority="20" dxfId="2" operator="equal" stopIfTrue="1">
      <formula>"This"</formula>
    </cfRule>
  </conditionalFormatting>
  <conditionalFormatting sqref="E44:N44">
    <cfRule type="cellIs" priority="21" dxfId="2" operator="equal" stopIfTrue="1">
      <formula>"column"</formula>
    </cfRule>
  </conditionalFormatting>
  <conditionalFormatting sqref="E45:N45">
    <cfRule type="cellIs" priority="22" dxfId="2" operator="equal" stopIfTrue="1">
      <formula>"stays"</formula>
    </cfRule>
  </conditionalFormatting>
  <conditionalFormatting sqref="E52:N52">
    <cfRule type="cellIs" priority="23" dxfId="1" operator="equal" stopIfTrue="1">
      <formula>" "</formula>
    </cfRule>
    <cfRule type="cellIs" priority="24" dxfId="0" operator="equal" stopIfTrue="1">
      <formula>0</formula>
    </cfRule>
  </conditionalFormatting>
  <printOptions/>
  <pageMargins left="0.75" right="0.75" top="1" bottom="1" header="0.5" footer="0.5"/>
  <pageSetup orientation="portrait" paperSize="9"/>
  <ignoredErrors>
    <ignoredError sqref="L35" formula="1"/>
  </ignoredErrors>
  <legacyDrawing r:id="rId2"/>
</worksheet>
</file>

<file path=xl/worksheets/sheet5.xml><?xml version="1.0" encoding="utf-8"?>
<worksheet xmlns="http://schemas.openxmlformats.org/spreadsheetml/2006/main" xmlns:r="http://schemas.openxmlformats.org/officeDocument/2006/relationships">
  <dimension ref="A1:N83"/>
  <sheetViews>
    <sheetView showGridLines="0" zoomScalePageLayoutView="0" workbookViewId="0" topLeftCell="A1">
      <selection activeCell="B4" sqref="B4"/>
    </sheetView>
  </sheetViews>
  <sheetFormatPr defaultColWidth="9.28125" defaultRowHeight="12.75"/>
  <cols>
    <col min="1" max="14" width="12.140625" style="75" customWidth="1"/>
    <col min="15" max="16384" width="9.28125" style="75" customWidth="1"/>
  </cols>
  <sheetData>
    <row r="1" spans="1:14" ht="10.5" customHeight="1">
      <c r="A1" s="277" t="s">
        <v>75</v>
      </c>
      <c r="B1" s="278"/>
      <c r="C1" s="278"/>
      <c r="D1" s="278"/>
      <c r="E1" s="278"/>
      <c r="F1" s="278"/>
      <c r="G1" s="278"/>
      <c r="H1" s="278"/>
      <c r="I1" s="278"/>
      <c r="J1" s="278"/>
      <c r="K1" s="278"/>
      <c r="L1" s="132"/>
      <c r="M1" s="121"/>
      <c r="N1" s="122"/>
    </row>
    <row r="2" spans="1:14" ht="10.5" customHeight="1" thickBot="1">
      <c r="A2" s="280" t="s">
        <v>79</v>
      </c>
      <c r="B2" s="281"/>
      <c r="C2" s="281"/>
      <c r="D2" s="281"/>
      <c r="E2" s="281"/>
      <c r="F2" s="281"/>
      <c r="G2" s="281"/>
      <c r="H2" s="281"/>
      <c r="I2" s="281"/>
      <c r="J2" s="281"/>
      <c r="K2" s="281"/>
      <c r="L2" s="133"/>
      <c r="M2" s="123"/>
      <c r="N2" s="123"/>
    </row>
    <row r="3" spans="1:14" s="39" customFormat="1" ht="10.5" customHeight="1">
      <c r="A3" s="114">
        <f>DATE('Start Here'!S129,4,1)</f>
        <v>39904</v>
      </c>
      <c r="B3" s="37" t="str">
        <f>'Start Here'!O40</f>
        <v>housecare</v>
      </c>
      <c r="C3" s="37" t="str">
        <f>'Start Here'!O41</f>
        <v>groceries</v>
      </c>
      <c r="D3" s="37" t="str">
        <f>'Start Here'!O42</f>
        <v>dining out</v>
      </c>
      <c r="E3" s="37" t="str">
        <f>'Start Here'!O43</f>
        <v>car gas</v>
      </c>
      <c r="F3" s="37" t="str">
        <f>'Start Here'!O44</f>
        <v>haircuts</v>
      </c>
      <c r="G3" s="37" t="str">
        <f>'Start Here'!O45</f>
        <v>misc.</v>
      </c>
      <c r="H3" s="37">
        <f>'Start Here'!O46</f>
        <v>0</v>
      </c>
      <c r="I3" s="37">
        <f>'Start Here'!O47</f>
        <v>0</v>
      </c>
      <c r="J3" s="37">
        <f>'Start Here'!O48</f>
        <v>0</v>
      </c>
      <c r="K3" s="37">
        <f>'Start Here'!O49</f>
        <v>0</v>
      </c>
      <c r="L3" s="134" t="s">
        <v>5</v>
      </c>
      <c r="M3" s="125" t="s">
        <v>3</v>
      </c>
      <c r="N3" s="38" t="s">
        <v>4</v>
      </c>
    </row>
    <row r="4" spans="1:14" ht="10.5" customHeight="1">
      <c r="A4" s="118">
        <v>1</v>
      </c>
      <c r="B4" s="76">
        <f>IF(B3=0,"This","")</f>
      </c>
      <c r="C4" s="76">
        <f aca="true" t="shared" si="0" ref="C4:K4">IF(C3=0,"This","")</f>
      </c>
      <c r="D4" s="76">
        <f t="shared" si="0"/>
      </c>
      <c r="E4" s="76">
        <f t="shared" si="0"/>
      </c>
      <c r="F4" s="76">
        <f t="shared" si="0"/>
      </c>
      <c r="G4" s="76">
        <f t="shared" si="0"/>
      </c>
      <c r="H4" s="76" t="str">
        <f t="shared" si="0"/>
        <v>This</v>
      </c>
      <c r="I4" s="76" t="str">
        <f t="shared" si="0"/>
        <v>This</v>
      </c>
      <c r="J4" s="76" t="str">
        <f t="shared" si="0"/>
        <v>This</v>
      </c>
      <c r="K4" s="76" t="str">
        <f t="shared" si="0"/>
        <v>This</v>
      </c>
      <c r="L4" s="77">
        <f aca="true" t="shared" si="1" ref="L4:L34">SUM(B4:K4)</f>
        <v>0</v>
      </c>
      <c r="M4" s="126"/>
      <c r="N4" s="77">
        <f>M4-L4-'Start Here'!O77-'Start Here'!O89</f>
        <v>-1844.5</v>
      </c>
    </row>
    <row r="5" spans="1:14" ht="10.5" customHeight="1">
      <c r="A5" s="118">
        <f aca="true" t="shared" si="2" ref="A5:A34">A4+1</f>
        <v>2</v>
      </c>
      <c r="B5" s="76">
        <f>IF(B3=0,"column","")</f>
      </c>
      <c r="C5" s="76">
        <f aca="true" t="shared" si="3" ref="C5:H5">IF(C3=0,"column","")</f>
      </c>
      <c r="D5" s="76">
        <f t="shared" si="3"/>
      </c>
      <c r="E5" s="76">
        <f t="shared" si="3"/>
      </c>
      <c r="F5" s="76">
        <f t="shared" si="3"/>
      </c>
      <c r="G5" s="76">
        <f t="shared" si="3"/>
      </c>
      <c r="H5" s="76" t="str">
        <f t="shared" si="3"/>
        <v>column</v>
      </c>
      <c r="I5" s="76" t="str">
        <f>IF(I3=0,"column","")</f>
        <v>column</v>
      </c>
      <c r="J5" s="76" t="str">
        <f>IF(J3=0,"column","")</f>
        <v>column</v>
      </c>
      <c r="K5" s="76" t="str">
        <f>IF(K3=0,"column","")</f>
        <v>column</v>
      </c>
      <c r="L5" s="77">
        <f t="shared" si="1"/>
        <v>0</v>
      </c>
      <c r="M5" s="126"/>
      <c r="N5" s="77">
        <f aca="true" t="shared" si="4" ref="N5:N34">N4+M5-L5</f>
        <v>-1844.5</v>
      </c>
    </row>
    <row r="6" spans="1:14" ht="10.5" customHeight="1">
      <c r="A6" s="118">
        <f t="shared" si="2"/>
        <v>3</v>
      </c>
      <c r="B6" s="76">
        <f>IF(B3=0,"stays","")</f>
      </c>
      <c r="C6" s="76">
        <f aca="true" t="shared" si="5" ref="C6:H6">IF(C3=0,"stays","")</f>
      </c>
      <c r="D6" s="76">
        <f t="shared" si="5"/>
      </c>
      <c r="E6" s="76">
        <f t="shared" si="5"/>
      </c>
      <c r="F6" s="76">
        <f t="shared" si="5"/>
      </c>
      <c r="G6" s="76">
        <f t="shared" si="5"/>
      </c>
      <c r="H6" s="76" t="str">
        <f t="shared" si="5"/>
        <v>stays</v>
      </c>
      <c r="I6" s="76" t="str">
        <f>IF(I3=0,"stays","")</f>
        <v>stays</v>
      </c>
      <c r="J6" s="76" t="str">
        <f>IF(J3=0,"stays","")</f>
        <v>stays</v>
      </c>
      <c r="K6" s="76" t="str">
        <f>IF(K3=0,"stays","")</f>
        <v>stays</v>
      </c>
      <c r="L6" s="77">
        <f t="shared" si="1"/>
        <v>0</v>
      </c>
      <c r="M6" s="126"/>
      <c r="N6" s="77">
        <f t="shared" si="4"/>
        <v>-1844.5</v>
      </c>
    </row>
    <row r="7" spans="1:14" ht="10.5" customHeight="1">
      <c r="A7" s="118">
        <f t="shared" si="2"/>
        <v>4</v>
      </c>
      <c r="B7" s="76">
        <f>IF(B3=0,"blank.","")</f>
      </c>
      <c r="C7" s="76">
        <f aca="true" t="shared" si="6" ref="C7:H7">IF(C3=0,"blank.","")</f>
      </c>
      <c r="D7" s="76">
        <f t="shared" si="6"/>
      </c>
      <c r="E7" s="76">
        <f t="shared" si="6"/>
      </c>
      <c r="F7" s="76">
        <f t="shared" si="6"/>
      </c>
      <c r="G7" s="76">
        <f t="shared" si="6"/>
      </c>
      <c r="H7" s="76" t="str">
        <f t="shared" si="6"/>
        <v>blank.</v>
      </c>
      <c r="I7" s="76" t="str">
        <f>IF(I3=0,"blank.","")</f>
        <v>blank.</v>
      </c>
      <c r="J7" s="76" t="str">
        <f>IF(J3=0,"blank.","")</f>
        <v>blank.</v>
      </c>
      <c r="K7" s="76" t="str">
        <f>IF(K3=0,"blank.","")</f>
        <v>blank.</v>
      </c>
      <c r="L7" s="77">
        <f t="shared" si="1"/>
        <v>0</v>
      </c>
      <c r="M7" s="126"/>
      <c r="N7" s="77">
        <f t="shared" si="4"/>
        <v>-1844.5</v>
      </c>
    </row>
    <row r="8" spans="1:14" ht="10.5" customHeight="1">
      <c r="A8" s="118">
        <f t="shared" si="2"/>
        <v>5</v>
      </c>
      <c r="B8" s="76">
        <f aca="true" t="shared" si="7" ref="B8:B34">IF($B$3=0," ","")</f>
      </c>
      <c r="C8" s="76">
        <f aca="true" t="shared" si="8" ref="C8:C34">IF($C$3=0," ","")</f>
      </c>
      <c r="D8" s="76">
        <f aca="true" t="shared" si="9" ref="D8:D34">IF($D$3=0," ","")</f>
      </c>
      <c r="E8" s="76">
        <f aca="true" t="shared" si="10" ref="E8:E34">IF($E$3=0," ","")</f>
      </c>
      <c r="F8" s="76">
        <f aca="true" t="shared" si="11" ref="F8:F34">IF($F$3=0," ","")</f>
      </c>
      <c r="G8" s="76">
        <f aca="true" t="shared" si="12" ref="G8:G34">IF($G$3=0," ","")</f>
      </c>
      <c r="H8" s="76" t="str">
        <f aca="true" t="shared" si="13" ref="H8:H34">IF($H$3=0," ","")</f>
        <v> </v>
      </c>
      <c r="I8" s="76" t="str">
        <f aca="true" t="shared" si="14" ref="I8:I34">IF($I$3=0," ","")</f>
        <v> </v>
      </c>
      <c r="J8" s="76" t="str">
        <f aca="true" t="shared" si="15" ref="J8:J34">IF($J$3=0," ","")</f>
        <v> </v>
      </c>
      <c r="K8" s="76" t="str">
        <f aca="true" t="shared" si="16" ref="K8:K34">IF($K$3=0," ","")</f>
        <v> </v>
      </c>
      <c r="L8" s="77">
        <f t="shared" si="1"/>
        <v>0</v>
      </c>
      <c r="M8" s="126"/>
      <c r="N8" s="77">
        <f t="shared" si="4"/>
        <v>-1844.5</v>
      </c>
    </row>
    <row r="9" spans="1:14" ht="10.5" customHeight="1">
      <c r="A9" s="118">
        <f t="shared" si="2"/>
        <v>6</v>
      </c>
      <c r="B9" s="76">
        <f t="shared" si="7"/>
      </c>
      <c r="C9" s="76">
        <f t="shared" si="8"/>
      </c>
      <c r="D9" s="76">
        <f t="shared" si="9"/>
      </c>
      <c r="E9" s="76">
        <f t="shared" si="10"/>
      </c>
      <c r="F9" s="76">
        <f t="shared" si="11"/>
      </c>
      <c r="G9" s="76">
        <f t="shared" si="12"/>
      </c>
      <c r="H9" s="76" t="str">
        <f t="shared" si="13"/>
        <v> </v>
      </c>
      <c r="I9" s="76" t="str">
        <f t="shared" si="14"/>
        <v> </v>
      </c>
      <c r="J9" s="76" t="str">
        <f t="shared" si="15"/>
        <v> </v>
      </c>
      <c r="K9" s="76" t="str">
        <f t="shared" si="16"/>
        <v> </v>
      </c>
      <c r="L9" s="77">
        <f t="shared" si="1"/>
        <v>0</v>
      </c>
      <c r="M9" s="126"/>
      <c r="N9" s="77">
        <f t="shared" si="4"/>
        <v>-1844.5</v>
      </c>
    </row>
    <row r="10" spans="1:14" ht="10.5" customHeight="1">
      <c r="A10" s="118">
        <f t="shared" si="2"/>
        <v>7</v>
      </c>
      <c r="B10" s="76">
        <f t="shared" si="7"/>
      </c>
      <c r="C10" s="76">
        <f t="shared" si="8"/>
      </c>
      <c r="D10" s="76">
        <f t="shared" si="9"/>
      </c>
      <c r="E10" s="76">
        <f t="shared" si="10"/>
      </c>
      <c r="F10" s="76">
        <f t="shared" si="11"/>
      </c>
      <c r="G10" s="76">
        <f t="shared" si="12"/>
      </c>
      <c r="H10" s="76" t="str">
        <f t="shared" si="13"/>
        <v> </v>
      </c>
      <c r="I10" s="76" t="str">
        <f t="shared" si="14"/>
        <v> </v>
      </c>
      <c r="J10" s="76" t="str">
        <f t="shared" si="15"/>
        <v> </v>
      </c>
      <c r="K10" s="76" t="str">
        <f t="shared" si="16"/>
        <v> </v>
      </c>
      <c r="L10" s="77">
        <f t="shared" si="1"/>
        <v>0</v>
      </c>
      <c r="M10" s="126"/>
      <c r="N10" s="77">
        <f t="shared" si="4"/>
        <v>-1844.5</v>
      </c>
    </row>
    <row r="11" spans="1:14" ht="10.5" customHeight="1">
      <c r="A11" s="118">
        <f t="shared" si="2"/>
        <v>8</v>
      </c>
      <c r="B11" s="76">
        <f t="shared" si="7"/>
      </c>
      <c r="C11" s="76">
        <f t="shared" si="8"/>
      </c>
      <c r="D11" s="76">
        <f t="shared" si="9"/>
      </c>
      <c r="E11" s="76">
        <f t="shared" si="10"/>
      </c>
      <c r="F11" s="76">
        <f t="shared" si="11"/>
      </c>
      <c r="G11" s="76">
        <f t="shared" si="12"/>
      </c>
      <c r="H11" s="76" t="str">
        <f t="shared" si="13"/>
        <v> </v>
      </c>
      <c r="I11" s="76" t="str">
        <f t="shared" si="14"/>
        <v> </v>
      </c>
      <c r="J11" s="76" t="str">
        <f t="shared" si="15"/>
        <v> </v>
      </c>
      <c r="K11" s="76" t="str">
        <f t="shared" si="16"/>
        <v> </v>
      </c>
      <c r="L11" s="77">
        <f t="shared" si="1"/>
        <v>0</v>
      </c>
      <c r="M11" s="126"/>
      <c r="N11" s="77">
        <f t="shared" si="4"/>
        <v>-1844.5</v>
      </c>
    </row>
    <row r="12" spans="1:14" ht="10.5" customHeight="1">
      <c r="A12" s="118">
        <f t="shared" si="2"/>
        <v>9</v>
      </c>
      <c r="B12" s="76">
        <f t="shared" si="7"/>
      </c>
      <c r="C12" s="76">
        <f t="shared" si="8"/>
      </c>
      <c r="D12" s="76">
        <f t="shared" si="9"/>
      </c>
      <c r="E12" s="76">
        <f t="shared" si="10"/>
      </c>
      <c r="F12" s="76">
        <f t="shared" si="11"/>
      </c>
      <c r="G12" s="76">
        <f t="shared" si="12"/>
      </c>
      <c r="H12" s="76" t="str">
        <f t="shared" si="13"/>
        <v> </v>
      </c>
      <c r="I12" s="76" t="str">
        <f t="shared" si="14"/>
        <v> </v>
      </c>
      <c r="J12" s="76" t="str">
        <f t="shared" si="15"/>
        <v> </v>
      </c>
      <c r="K12" s="76" t="str">
        <f t="shared" si="16"/>
        <v> </v>
      </c>
      <c r="L12" s="77">
        <f t="shared" si="1"/>
        <v>0</v>
      </c>
      <c r="M12" s="126"/>
      <c r="N12" s="77">
        <f t="shared" si="4"/>
        <v>-1844.5</v>
      </c>
    </row>
    <row r="13" spans="1:14" ht="10.5" customHeight="1">
      <c r="A13" s="118">
        <f t="shared" si="2"/>
        <v>10</v>
      </c>
      <c r="B13" s="76">
        <f t="shared" si="7"/>
      </c>
      <c r="C13" s="76">
        <f t="shared" si="8"/>
      </c>
      <c r="D13" s="76">
        <f t="shared" si="9"/>
      </c>
      <c r="E13" s="76">
        <f t="shared" si="10"/>
      </c>
      <c r="F13" s="76">
        <f t="shared" si="11"/>
      </c>
      <c r="G13" s="76">
        <f t="shared" si="12"/>
      </c>
      <c r="H13" s="76" t="str">
        <f t="shared" si="13"/>
        <v> </v>
      </c>
      <c r="I13" s="76" t="str">
        <f t="shared" si="14"/>
        <v> </v>
      </c>
      <c r="J13" s="76" t="str">
        <f t="shared" si="15"/>
        <v> </v>
      </c>
      <c r="K13" s="76" t="str">
        <f t="shared" si="16"/>
        <v> </v>
      </c>
      <c r="L13" s="77">
        <f t="shared" si="1"/>
        <v>0</v>
      </c>
      <c r="M13" s="126"/>
      <c r="N13" s="77">
        <f t="shared" si="4"/>
        <v>-1844.5</v>
      </c>
    </row>
    <row r="14" spans="1:14" ht="10.5" customHeight="1">
      <c r="A14" s="118">
        <f t="shared" si="2"/>
        <v>11</v>
      </c>
      <c r="B14" s="76">
        <f t="shared" si="7"/>
      </c>
      <c r="C14" s="76">
        <f t="shared" si="8"/>
      </c>
      <c r="D14" s="76">
        <f t="shared" si="9"/>
      </c>
      <c r="E14" s="76">
        <f t="shared" si="10"/>
      </c>
      <c r="F14" s="76">
        <f t="shared" si="11"/>
      </c>
      <c r="G14" s="76">
        <f t="shared" si="12"/>
      </c>
      <c r="H14" s="76" t="str">
        <f t="shared" si="13"/>
        <v> </v>
      </c>
      <c r="I14" s="76" t="str">
        <f t="shared" si="14"/>
        <v> </v>
      </c>
      <c r="J14" s="76" t="str">
        <f t="shared" si="15"/>
        <v> </v>
      </c>
      <c r="K14" s="76" t="str">
        <f t="shared" si="16"/>
        <v> </v>
      </c>
      <c r="L14" s="77">
        <f t="shared" si="1"/>
        <v>0</v>
      </c>
      <c r="M14" s="126"/>
      <c r="N14" s="77">
        <f t="shared" si="4"/>
        <v>-1844.5</v>
      </c>
    </row>
    <row r="15" spans="1:14" ht="10.5" customHeight="1">
      <c r="A15" s="118">
        <f t="shared" si="2"/>
        <v>12</v>
      </c>
      <c r="B15" s="76">
        <f t="shared" si="7"/>
      </c>
      <c r="C15" s="76">
        <f t="shared" si="8"/>
      </c>
      <c r="D15" s="76">
        <f t="shared" si="9"/>
      </c>
      <c r="E15" s="76">
        <f t="shared" si="10"/>
      </c>
      <c r="F15" s="76">
        <f t="shared" si="11"/>
      </c>
      <c r="G15" s="76">
        <f t="shared" si="12"/>
      </c>
      <c r="H15" s="76" t="str">
        <f t="shared" si="13"/>
        <v> </v>
      </c>
      <c r="I15" s="76" t="str">
        <f t="shared" si="14"/>
        <v> </v>
      </c>
      <c r="J15" s="76" t="str">
        <f t="shared" si="15"/>
        <v> </v>
      </c>
      <c r="K15" s="76" t="str">
        <f t="shared" si="16"/>
        <v> </v>
      </c>
      <c r="L15" s="77">
        <f t="shared" si="1"/>
        <v>0</v>
      </c>
      <c r="M15" s="126"/>
      <c r="N15" s="77">
        <f t="shared" si="4"/>
        <v>-1844.5</v>
      </c>
    </row>
    <row r="16" spans="1:14" ht="10.5" customHeight="1">
      <c r="A16" s="118">
        <f t="shared" si="2"/>
        <v>13</v>
      </c>
      <c r="B16" s="76">
        <f t="shared" si="7"/>
      </c>
      <c r="C16" s="76">
        <f t="shared" si="8"/>
      </c>
      <c r="D16" s="76">
        <f t="shared" si="9"/>
      </c>
      <c r="E16" s="76">
        <f t="shared" si="10"/>
      </c>
      <c r="F16" s="76">
        <f t="shared" si="11"/>
      </c>
      <c r="G16" s="76">
        <f t="shared" si="12"/>
      </c>
      <c r="H16" s="76" t="str">
        <f t="shared" si="13"/>
        <v> </v>
      </c>
      <c r="I16" s="76" t="str">
        <f t="shared" si="14"/>
        <v> </v>
      </c>
      <c r="J16" s="76" t="str">
        <f t="shared" si="15"/>
        <v> </v>
      </c>
      <c r="K16" s="76" t="str">
        <f t="shared" si="16"/>
        <v> </v>
      </c>
      <c r="L16" s="77">
        <f t="shared" si="1"/>
        <v>0</v>
      </c>
      <c r="M16" s="126"/>
      <c r="N16" s="77">
        <f t="shared" si="4"/>
        <v>-1844.5</v>
      </c>
    </row>
    <row r="17" spans="1:14" ht="10.5" customHeight="1">
      <c r="A17" s="118">
        <f t="shared" si="2"/>
        <v>14</v>
      </c>
      <c r="B17" s="76">
        <f t="shared" si="7"/>
      </c>
      <c r="C17" s="76">
        <f t="shared" si="8"/>
      </c>
      <c r="D17" s="76">
        <f t="shared" si="9"/>
      </c>
      <c r="E17" s="76">
        <f t="shared" si="10"/>
      </c>
      <c r="F17" s="76">
        <f t="shared" si="11"/>
      </c>
      <c r="G17" s="76">
        <f t="shared" si="12"/>
      </c>
      <c r="H17" s="76" t="str">
        <f t="shared" si="13"/>
        <v> </v>
      </c>
      <c r="I17" s="76" t="str">
        <f t="shared" si="14"/>
        <v> </v>
      </c>
      <c r="J17" s="76" t="str">
        <f t="shared" si="15"/>
        <v> </v>
      </c>
      <c r="K17" s="76" t="str">
        <f t="shared" si="16"/>
        <v> </v>
      </c>
      <c r="L17" s="77">
        <f t="shared" si="1"/>
        <v>0</v>
      </c>
      <c r="M17" s="126"/>
      <c r="N17" s="77">
        <f t="shared" si="4"/>
        <v>-1844.5</v>
      </c>
    </row>
    <row r="18" spans="1:14" ht="10.5" customHeight="1">
      <c r="A18" s="118">
        <f t="shared" si="2"/>
        <v>15</v>
      </c>
      <c r="B18" s="76">
        <f t="shared" si="7"/>
      </c>
      <c r="C18" s="76">
        <f t="shared" si="8"/>
      </c>
      <c r="D18" s="76">
        <f t="shared" si="9"/>
      </c>
      <c r="E18" s="76">
        <f t="shared" si="10"/>
      </c>
      <c r="F18" s="76">
        <f t="shared" si="11"/>
      </c>
      <c r="G18" s="76">
        <f t="shared" si="12"/>
      </c>
      <c r="H18" s="76" t="str">
        <f t="shared" si="13"/>
        <v> </v>
      </c>
      <c r="I18" s="76" t="str">
        <f t="shared" si="14"/>
        <v> </v>
      </c>
      <c r="J18" s="76" t="str">
        <f t="shared" si="15"/>
        <v> </v>
      </c>
      <c r="K18" s="76" t="str">
        <f t="shared" si="16"/>
        <v> </v>
      </c>
      <c r="L18" s="77">
        <f t="shared" si="1"/>
        <v>0</v>
      </c>
      <c r="M18" s="126"/>
      <c r="N18" s="77">
        <f t="shared" si="4"/>
        <v>-1844.5</v>
      </c>
    </row>
    <row r="19" spans="1:14" ht="10.5" customHeight="1">
      <c r="A19" s="118">
        <f t="shared" si="2"/>
        <v>16</v>
      </c>
      <c r="B19" s="76">
        <f t="shared" si="7"/>
      </c>
      <c r="C19" s="76">
        <f t="shared" si="8"/>
      </c>
      <c r="D19" s="76">
        <f>IF($D$3=0," ","")</f>
      </c>
      <c r="E19" s="76">
        <f t="shared" si="10"/>
      </c>
      <c r="F19" s="76">
        <f t="shared" si="11"/>
      </c>
      <c r="G19" s="76">
        <f t="shared" si="12"/>
      </c>
      <c r="H19" s="76" t="str">
        <f t="shared" si="13"/>
        <v> </v>
      </c>
      <c r="I19" s="76" t="str">
        <f t="shared" si="14"/>
        <v> </v>
      </c>
      <c r="J19" s="76" t="str">
        <f t="shared" si="15"/>
        <v> </v>
      </c>
      <c r="K19" s="76" t="str">
        <f t="shared" si="16"/>
        <v> </v>
      </c>
      <c r="L19" s="77">
        <f t="shared" si="1"/>
        <v>0</v>
      </c>
      <c r="M19" s="126"/>
      <c r="N19" s="77">
        <f t="shared" si="4"/>
        <v>-1844.5</v>
      </c>
    </row>
    <row r="20" spans="1:14" ht="10.5" customHeight="1">
      <c r="A20" s="118">
        <f t="shared" si="2"/>
        <v>17</v>
      </c>
      <c r="B20" s="76">
        <f t="shared" si="7"/>
      </c>
      <c r="C20" s="76">
        <f t="shared" si="8"/>
      </c>
      <c r="D20" s="76">
        <f t="shared" si="9"/>
      </c>
      <c r="E20" s="76">
        <f t="shared" si="10"/>
      </c>
      <c r="F20" s="76">
        <f t="shared" si="11"/>
      </c>
      <c r="G20" s="76">
        <f t="shared" si="12"/>
      </c>
      <c r="H20" s="76" t="str">
        <f t="shared" si="13"/>
        <v> </v>
      </c>
      <c r="I20" s="76" t="str">
        <f t="shared" si="14"/>
        <v> </v>
      </c>
      <c r="J20" s="76" t="str">
        <f t="shared" si="15"/>
        <v> </v>
      </c>
      <c r="K20" s="76" t="str">
        <f t="shared" si="16"/>
        <v> </v>
      </c>
      <c r="L20" s="77">
        <f t="shared" si="1"/>
        <v>0</v>
      </c>
      <c r="M20" s="126"/>
      <c r="N20" s="77">
        <f t="shared" si="4"/>
        <v>-1844.5</v>
      </c>
    </row>
    <row r="21" spans="1:14" ht="10.5" customHeight="1">
      <c r="A21" s="118">
        <f t="shared" si="2"/>
        <v>18</v>
      </c>
      <c r="B21" s="76">
        <f t="shared" si="7"/>
      </c>
      <c r="C21" s="76">
        <f t="shared" si="8"/>
      </c>
      <c r="D21" s="76">
        <f t="shared" si="9"/>
      </c>
      <c r="E21" s="76">
        <f t="shared" si="10"/>
      </c>
      <c r="F21" s="76">
        <f t="shared" si="11"/>
      </c>
      <c r="G21" s="76">
        <f t="shared" si="12"/>
      </c>
      <c r="H21" s="76" t="str">
        <f t="shared" si="13"/>
        <v> </v>
      </c>
      <c r="I21" s="76" t="str">
        <f t="shared" si="14"/>
        <v> </v>
      </c>
      <c r="J21" s="76" t="str">
        <f t="shared" si="15"/>
        <v> </v>
      </c>
      <c r="K21" s="76" t="str">
        <f t="shared" si="16"/>
        <v> </v>
      </c>
      <c r="L21" s="77">
        <f t="shared" si="1"/>
        <v>0</v>
      </c>
      <c r="M21" s="126"/>
      <c r="N21" s="77">
        <f t="shared" si="4"/>
        <v>-1844.5</v>
      </c>
    </row>
    <row r="22" spans="1:14" ht="10.5" customHeight="1">
      <c r="A22" s="118">
        <f t="shared" si="2"/>
        <v>19</v>
      </c>
      <c r="B22" s="76">
        <f t="shared" si="7"/>
      </c>
      <c r="C22" s="76">
        <f t="shared" si="8"/>
      </c>
      <c r="D22" s="76">
        <f t="shared" si="9"/>
      </c>
      <c r="E22" s="76">
        <f t="shared" si="10"/>
      </c>
      <c r="F22" s="76">
        <f t="shared" si="11"/>
      </c>
      <c r="G22" s="76">
        <f t="shared" si="12"/>
      </c>
      <c r="H22" s="76" t="str">
        <f t="shared" si="13"/>
        <v> </v>
      </c>
      <c r="I22" s="76" t="str">
        <f t="shared" si="14"/>
        <v> </v>
      </c>
      <c r="J22" s="76" t="str">
        <f t="shared" si="15"/>
        <v> </v>
      </c>
      <c r="K22" s="76" t="str">
        <f t="shared" si="16"/>
        <v> </v>
      </c>
      <c r="L22" s="77">
        <f t="shared" si="1"/>
        <v>0</v>
      </c>
      <c r="M22" s="126"/>
      <c r="N22" s="79">
        <f t="shared" si="4"/>
        <v>-1844.5</v>
      </c>
    </row>
    <row r="23" spans="1:14" ht="10.5" customHeight="1">
      <c r="A23" s="118">
        <f t="shared" si="2"/>
        <v>20</v>
      </c>
      <c r="B23" s="76">
        <f t="shared" si="7"/>
      </c>
      <c r="C23" s="76">
        <f t="shared" si="8"/>
      </c>
      <c r="D23" s="76">
        <f t="shared" si="9"/>
      </c>
      <c r="E23" s="76">
        <f t="shared" si="10"/>
      </c>
      <c r="F23" s="76">
        <f t="shared" si="11"/>
      </c>
      <c r="G23" s="76">
        <f t="shared" si="12"/>
      </c>
      <c r="H23" s="76" t="str">
        <f t="shared" si="13"/>
        <v> </v>
      </c>
      <c r="I23" s="76" t="str">
        <f t="shared" si="14"/>
        <v> </v>
      </c>
      <c r="J23" s="76" t="str">
        <f t="shared" si="15"/>
        <v> </v>
      </c>
      <c r="K23" s="76" t="str">
        <f t="shared" si="16"/>
        <v> </v>
      </c>
      <c r="L23" s="77">
        <f t="shared" si="1"/>
        <v>0</v>
      </c>
      <c r="M23" s="126"/>
      <c r="N23" s="79">
        <f t="shared" si="4"/>
        <v>-1844.5</v>
      </c>
    </row>
    <row r="24" spans="1:14" ht="10.5" customHeight="1">
      <c r="A24" s="118">
        <f t="shared" si="2"/>
        <v>21</v>
      </c>
      <c r="B24" s="76">
        <f t="shared" si="7"/>
      </c>
      <c r="C24" s="76">
        <f t="shared" si="8"/>
      </c>
      <c r="D24" s="76">
        <f t="shared" si="9"/>
      </c>
      <c r="E24" s="76">
        <f t="shared" si="10"/>
      </c>
      <c r="F24" s="76">
        <f t="shared" si="11"/>
      </c>
      <c r="G24" s="76">
        <f t="shared" si="12"/>
      </c>
      <c r="H24" s="76" t="str">
        <f t="shared" si="13"/>
        <v> </v>
      </c>
      <c r="I24" s="76" t="str">
        <f t="shared" si="14"/>
        <v> </v>
      </c>
      <c r="J24" s="76" t="str">
        <f t="shared" si="15"/>
        <v> </v>
      </c>
      <c r="K24" s="76" t="str">
        <f t="shared" si="16"/>
        <v> </v>
      </c>
      <c r="L24" s="77">
        <f t="shared" si="1"/>
        <v>0</v>
      </c>
      <c r="M24" s="126"/>
      <c r="N24" s="79">
        <f t="shared" si="4"/>
        <v>-1844.5</v>
      </c>
    </row>
    <row r="25" spans="1:14" ht="10.5" customHeight="1">
      <c r="A25" s="118">
        <f t="shared" si="2"/>
        <v>22</v>
      </c>
      <c r="B25" s="76">
        <f t="shared" si="7"/>
      </c>
      <c r="C25" s="76">
        <f t="shared" si="8"/>
      </c>
      <c r="D25" s="76">
        <f t="shared" si="9"/>
      </c>
      <c r="E25" s="76">
        <f t="shared" si="10"/>
      </c>
      <c r="F25" s="76">
        <f t="shared" si="11"/>
      </c>
      <c r="G25" s="76">
        <f t="shared" si="12"/>
      </c>
      <c r="H25" s="76" t="str">
        <f t="shared" si="13"/>
        <v> </v>
      </c>
      <c r="I25" s="76" t="str">
        <f t="shared" si="14"/>
        <v> </v>
      </c>
      <c r="J25" s="76" t="str">
        <f t="shared" si="15"/>
        <v> </v>
      </c>
      <c r="K25" s="76" t="str">
        <f t="shared" si="16"/>
        <v> </v>
      </c>
      <c r="L25" s="77">
        <f t="shared" si="1"/>
        <v>0</v>
      </c>
      <c r="M25" s="126"/>
      <c r="N25" s="79">
        <f t="shared" si="4"/>
        <v>-1844.5</v>
      </c>
    </row>
    <row r="26" spans="1:14" ht="10.5" customHeight="1">
      <c r="A26" s="118">
        <f t="shared" si="2"/>
        <v>23</v>
      </c>
      <c r="B26" s="76">
        <f t="shared" si="7"/>
      </c>
      <c r="C26" s="76">
        <f t="shared" si="8"/>
      </c>
      <c r="D26" s="76">
        <f t="shared" si="9"/>
      </c>
      <c r="E26" s="76">
        <f t="shared" si="10"/>
      </c>
      <c r="F26" s="76">
        <f t="shared" si="11"/>
      </c>
      <c r="G26" s="76">
        <f t="shared" si="12"/>
      </c>
      <c r="H26" s="76" t="str">
        <f t="shared" si="13"/>
        <v> </v>
      </c>
      <c r="I26" s="76" t="str">
        <f t="shared" si="14"/>
        <v> </v>
      </c>
      <c r="J26" s="76" t="str">
        <f t="shared" si="15"/>
        <v> </v>
      </c>
      <c r="K26" s="76" t="str">
        <f t="shared" si="16"/>
        <v> </v>
      </c>
      <c r="L26" s="77">
        <f t="shared" si="1"/>
        <v>0</v>
      </c>
      <c r="M26" s="126"/>
      <c r="N26" s="79">
        <f t="shared" si="4"/>
        <v>-1844.5</v>
      </c>
    </row>
    <row r="27" spans="1:14" ht="10.5" customHeight="1">
      <c r="A27" s="118">
        <f t="shared" si="2"/>
        <v>24</v>
      </c>
      <c r="B27" s="76">
        <f t="shared" si="7"/>
      </c>
      <c r="C27" s="76">
        <f t="shared" si="8"/>
      </c>
      <c r="D27" s="76">
        <f t="shared" si="9"/>
      </c>
      <c r="E27" s="76">
        <f t="shared" si="10"/>
      </c>
      <c r="F27" s="76">
        <f t="shared" si="11"/>
      </c>
      <c r="G27" s="76">
        <f t="shared" si="12"/>
      </c>
      <c r="H27" s="76" t="str">
        <f t="shared" si="13"/>
        <v> </v>
      </c>
      <c r="I27" s="76" t="str">
        <f t="shared" si="14"/>
        <v> </v>
      </c>
      <c r="J27" s="76" t="str">
        <f t="shared" si="15"/>
        <v> </v>
      </c>
      <c r="K27" s="76" t="str">
        <f t="shared" si="16"/>
        <v> </v>
      </c>
      <c r="L27" s="77">
        <f t="shared" si="1"/>
        <v>0</v>
      </c>
      <c r="M27" s="126"/>
      <c r="N27" s="79">
        <f t="shared" si="4"/>
        <v>-1844.5</v>
      </c>
    </row>
    <row r="28" spans="1:14" ht="10.5" customHeight="1">
      <c r="A28" s="118">
        <f t="shared" si="2"/>
        <v>25</v>
      </c>
      <c r="B28" s="76">
        <f t="shared" si="7"/>
      </c>
      <c r="C28" s="76">
        <f t="shared" si="8"/>
      </c>
      <c r="D28" s="76">
        <f t="shared" si="9"/>
      </c>
      <c r="E28" s="76">
        <f t="shared" si="10"/>
      </c>
      <c r="F28" s="76">
        <f t="shared" si="11"/>
      </c>
      <c r="G28" s="76">
        <f t="shared" si="12"/>
      </c>
      <c r="H28" s="76" t="str">
        <f t="shared" si="13"/>
        <v> </v>
      </c>
      <c r="I28" s="76" t="str">
        <f t="shared" si="14"/>
        <v> </v>
      </c>
      <c r="J28" s="76" t="str">
        <f t="shared" si="15"/>
        <v> </v>
      </c>
      <c r="K28" s="76" t="str">
        <f t="shared" si="16"/>
        <v> </v>
      </c>
      <c r="L28" s="77">
        <f t="shared" si="1"/>
        <v>0</v>
      </c>
      <c r="M28" s="126"/>
      <c r="N28" s="79">
        <f t="shared" si="4"/>
        <v>-1844.5</v>
      </c>
    </row>
    <row r="29" spans="1:14" ht="10.5" customHeight="1">
      <c r="A29" s="118">
        <f t="shared" si="2"/>
        <v>26</v>
      </c>
      <c r="B29" s="76">
        <f t="shared" si="7"/>
      </c>
      <c r="C29" s="76">
        <f t="shared" si="8"/>
      </c>
      <c r="D29" s="76">
        <f t="shared" si="9"/>
      </c>
      <c r="E29" s="76">
        <f t="shared" si="10"/>
      </c>
      <c r="F29" s="76">
        <f t="shared" si="11"/>
      </c>
      <c r="G29" s="76">
        <f t="shared" si="12"/>
      </c>
      <c r="H29" s="76" t="str">
        <f t="shared" si="13"/>
        <v> </v>
      </c>
      <c r="I29" s="76" t="str">
        <f t="shared" si="14"/>
        <v> </v>
      </c>
      <c r="J29" s="76" t="str">
        <f t="shared" si="15"/>
        <v> </v>
      </c>
      <c r="K29" s="76" t="str">
        <f t="shared" si="16"/>
        <v> </v>
      </c>
      <c r="L29" s="77">
        <f t="shared" si="1"/>
        <v>0</v>
      </c>
      <c r="M29" s="126"/>
      <c r="N29" s="79">
        <f t="shared" si="4"/>
        <v>-1844.5</v>
      </c>
    </row>
    <row r="30" spans="1:14" ht="10.5" customHeight="1">
      <c r="A30" s="118">
        <f t="shared" si="2"/>
        <v>27</v>
      </c>
      <c r="B30" s="76">
        <f t="shared" si="7"/>
      </c>
      <c r="C30" s="76">
        <f t="shared" si="8"/>
      </c>
      <c r="D30" s="76">
        <f t="shared" si="9"/>
      </c>
      <c r="E30" s="76">
        <f t="shared" si="10"/>
      </c>
      <c r="F30" s="76">
        <f t="shared" si="11"/>
      </c>
      <c r="G30" s="76">
        <f t="shared" si="12"/>
      </c>
      <c r="H30" s="76" t="str">
        <f t="shared" si="13"/>
        <v> </v>
      </c>
      <c r="I30" s="76" t="str">
        <f t="shared" si="14"/>
        <v> </v>
      </c>
      <c r="J30" s="76" t="str">
        <f t="shared" si="15"/>
        <v> </v>
      </c>
      <c r="K30" s="76" t="str">
        <f t="shared" si="16"/>
        <v> </v>
      </c>
      <c r="L30" s="77">
        <f t="shared" si="1"/>
        <v>0</v>
      </c>
      <c r="M30" s="126"/>
      <c r="N30" s="79">
        <f t="shared" si="4"/>
        <v>-1844.5</v>
      </c>
    </row>
    <row r="31" spans="1:14" ht="10.5" customHeight="1">
      <c r="A31" s="118">
        <f t="shared" si="2"/>
        <v>28</v>
      </c>
      <c r="B31" s="76">
        <f t="shared" si="7"/>
      </c>
      <c r="C31" s="76">
        <f t="shared" si="8"/>
      </c>
      <c r="D31" s="76">
        <f t="shared" si="9"/>
      </c>
      <c r="E31" s="76">
        <f t="shared" si="10"/>
      </c>
      <c r="F31" s="76">
        <f t="shared" si="11"/>
      </c>
      <c r="G31" s="76">
        <f t="shared" si="12"/>
      </c>
      <c r="H31" s="76" t="str">
        <f t="shared" si="13"/>
        <v> </v>
      </c>
      <c r="I31" s="76" t="str">
        <f t="shared" si="14"/>
        <v> </v>
      </c>
      <c r="J31" s="76" t="str">
        <f t="shared" si="15"/>
        <v> </v>
      </c>
      <c r="K31" s="76" t="str">
        <f t="shared" si="16"/>
        <v> </v>
      </c>
      <c r="L31" s="77">
        <f t="shared" si="1"/>
        <v>0</v>
      </c>
      <c r="M31" s="126"/>
      <c r="N31" s="79">
        <f t="shared" si="4"/>
        <v>-1844.5</v>
      </c>
    </row>
    <row r="32" spans="1:14" ht="10.5" customHeight="1">
      <c r="A32" s="118">
        <f t="shared" si="2"/>
        <v>29</v>
      </c>
      <c r="B32" s="76">
        <f t="shared" si="7"/>
      </c>
      <c r="C32" s="76">
        <f t="shared" si="8"/>
      </c>
      <c r="D32" s="76">
        <f t="shared" si="9"/>
      </c>
      <c r="E32" s="76">
        <f t="shared" si="10"/>
      </c>
      <c r="F32" s="76">
        <f t="shared" si="11"/>
      </c>
      <c r="G32" s="76">
        <f t="shared" si="12"/>
      </c>
      <c r="H32" s="76" t="str">
        <f t="shared" si="13"/>
        <v> </v>
      </c>
      <c r="I32" s="76" t="str">
        <f t="shared" si="14"/>
        <v> </v>
      </c>
      <c r="J32" s="76" t="str">
        <f t="shared" si="15"/>
        <v> </v>
      </c>
      <c r="K32" s="76" t="str">
        <f t="shared" si="16"/>
        <v> </v>
      </c>
      <c r="L32" s="77">
        <f t="shared" si="1"/>
        <v>0</v>
      </c>
      <c r="M32" s="126"/>
      <c r="N32" s="77">
        <f t="shared" si="4"/>
        <v>-1844.5</v>
      </c>
    </row>
    <row r="33" spans="1:14" ht="10.5" customHeight="1">
      <c r="A33" s="118">
        <f t="shared" si="2"/>
        <v>30</v>
      </c>
      <c r="B33" s="76">
        <f t="shared" si="7"/>
      </c>
      <c r="C33" s="76">
        <f t="shared" si="8"/>
      </c>
      <c r="D33" s="76">
        <f t="shared" si="9"/>
      </c>
      <c r="E33" s="76">
        <f t="shared" si="10"/>
      </c>
      <c r="F33" s="76">
        <f t="shared" si="11"/>
      </c>
      <c r="G33" s="76">
        <f t="shared" si="12"/>
      </c>
      <c r="H33" s="76" t="str">
        <f t="shared" si="13"/>
        <v> </v>
      </c>
      <c r="I33" s="76" t="str">
        <f t="shared" si="14"/>
        <v> </v>
      </c>
      <c r="J33" s="76" t="str">
        <f t="shared" si="15"/>
        <v> </v>
      </c>
      <c r="K33" s="76" t="str">
        <f t="shared" si="16"/>
        <v> </v>
      </c>
      <c r="L33" s="77">
        <f t="shared" si="1"/>
        <v>0</v>
      </c>
      <c r="M33" s="126"/>
      <c r="N33" s="77">
        <f t="shared" si="4"/>
        <v>-1844.5</v>
      </c>
    </row>
    <row r="34" spans="1:14" ht="10.5" customHeight="1" thickBot="1">
      <c r="A34" s="118">
        <f t="shared" si="2"/>
        <v>31</v>
      </c>
      <c r="B34" s="76">
        <f t="shared" si="7"/>
      </c>
      <c r="C34" s="76">
        <f t="shared" si="8"/>
      </c>
      <c r="D34" s="76">
        <f t="shared" si="9"/>
      </c>
      <c r="E34" s="76">
        <f t="shared" si="10"/>
      </c>
      <c r="F34" s="76">
        <f t="shared" si="11"/>
      </c>
      <c r="G34" s="76">
        <f t="shared" si="12"/>
      </c>
      <c r="H34" s="76" t="str">
        <f t="shared" si="13"/>
        <v> </v>
      </c>
      <c r="I34" s="76" t="str">
        <f t="shared" si="14"/>
        <v> </v>
      </c>
      <c r="J34" s="76" t="str">
        <f t="shared" si="15"/>
        <v> </v>
      </c>
      <c r="K34" s="124" t="str">
        <f t="shared" si="16"/>
        <v> </v>
      </c>
      <c r="L34" s="77">
        <f t="shared" si="1"/>
        <v>0</v>
      </c>
      <c r="M34" s="127"/>
      <c r="N34" s="77">
        <f t="shared" si="4"/>
        <v>-1844.5</v>
      </c>
    </row>
    <row r="35" spans="1:14" ht="10.5" customHeight="1">
      <c r="A35" s="80" t="s">
        <v>5</v>
      </c>
      <c r="B35" s="81">
        <f>IF($B$3=0," ",SUM(B4:B34))</f>
        <v>0</v>
      </c>
      <c r="C35" s="81">
        <f>IF($C$3=0," ",SUM(C4:C34))</f>
        <v>0</v>
      </c>
      <c r="D35" s="81">
        <f>IF($D$3=0," ",SUM(D4:D34))</f>
        <v>0</v>
      </c>
      <c r="E35" s="81">
        <f>IF($E$3=0," ",SUM(E4:E34))</f>
        <v>0</v>
      </c>
      <c r="F35" s="81">
        <f>IF($F$3=0," ",SUM(F4:F34))</f>
        <v>0</v>
      </c>
      <c r="G35" s="81">
        <f>IF($G$3=0," ",SUM(G4:G34))</f>
        <v>0</v>
      </c>
      <c r="H35" s="81" t="str">
        <f>IF($H$3=0," ",SUM(H4:H34))</f>
        <v> </v>
      </c>
      <c r="I35" s="81" t="str">
        <f>IF($I$3=0," ",SUM(I4:I34))</f>
        <v> </v>
      </c>
      <c r="J35" s="81" t="str">
        <f>IF($J$3=0," ",SUM(J4:J34))</f>
        <v> </v>
      </c>
      <c r="K35" s="81" t="str">
        <f>IF($K$3=0," ",SUM(K4:K34))</f>
        <v> </v>
      </c>
      <c r="L35" s="135">
        <f>SUM(L4:L34)</f>
        <v>0</v>
      </c>
      <c r="M35" s="128">
        <f>SUM(M4:M34)</f>
        <v>0</v>
      </c>
      <c r="N35" s="82">
        <f>N34</f>
        <v>-1844.5</v>
      </c>
    </row>
    <row r="36" spans="1:14" ht="10.5" customHeight="1">
      <c r="A36" s="83" t="s">
        <v>2</v>
      </c>
      <c r="B36" s="84">
        <f>IF($B$3=0," ",'Start Here'!J96)</f>
        <v>30</v>
      </c>
      <c r="C36" s="84">
        <f>IF($C$3=0," ",'Start Here'!J97)</f>
        <v>400</v>
      </c>
      <c r="D36" s="84">
        <f>IF($D$3=0," ",'Start Here'!J98)</f>
        <v>85</v>
      </c>
      <c r="E36" s="84">
        <f>IF($E$3=0," ",'Start Here'!J99)</f>
        <v>100</v>
      </c>
      <c r="F36" s="84">
        <f>IF($F$3=0," ",'Start Here'!J100)</f>
        <v>35</v>
      </c>
      <c r="G36" s="84">
        <f>IF($G$3=0," ",'Start Here'!J101)</f>
        <v>55.5</v>
      </c>
      <c r="H36" s="84" t="str">
        <f>IF($H$3=0," ",'Start Here'!J102)</f>
        <v> </v>
      </c>
      <c r="I36" s="84" t="str">
        <f>IF($I$3=0," ",'Start Here'!J103)</f>
        <v> </v>
      </c>
      <c r="J36" s="84" t="str">
        <f>IF($J$3=0," ",'Start Here'!J104)</f>
        <v> </v>
      </c>
      <c r="K36" s="84" t="str">
        <f>IF($K$3=0," ",'Start Here'!J105)</f>
        <v> </v>
      </c>
      <c r="L36" s="136">
        <f>SUM(B36:K36)</f>
        <v>705.5</v>
      </c>
      <c r="M36" s="129"/>
      <c r="N36" s="85"/>
    </row>
    <row r="37" spans="1:14" ht="10.5" customHeight="1">
      <c r="A37" s="86" t="s">
        <v>1</v>
      </c>
      <c r="B37" s="47">
        <f aca="true" t="shared" si="17" ref="B37:K37">IF(B3=0," ",B36-B35)</f>
        <v>30</v>
      </c>
      <c r="C37" s="47">
        <f t="shared" si="17"/>
        <v>400</v>
      </c>
      <c r="D37" s="47">
        <f t="shared" si="17"/>
        <v>85</v>
      </c>
      <c r="E37" s="47">
        <f t="shared" si="17"/>
        <v>100</v>
      </c>
      <c r="F37" s="47">
        <f t="shared" si="17"/>
        <v>35</v>
      </c>
      <c r="G37" s="47">
        <f t="shared" si="17"/>
        <v>55.5</v>
      </c>
      <c r="H37" s="47" t="str">
        <f t="shared" si="17"/>
        <v> </v>
      </c>
      <c r="I37" s="47" t="str">
        <f t="shared" si="17"/>
        <v> </v>
      </c>
      <c r="J37" s="47" t="str">
        <f t="shared" si="17"/>
        <v> </v>
      </c>
      <c r="K37" s="47" t="str">
        <f t="shared" si="17"/>
        <v> </v>
      </c>
      <c r="L37" s="137">
        <f>L36-L35</f>
        <v>705.5</v>
      </c>
      <c r="M37" s="130"/>
      <c r="N37" s="85">
        <f>IF((SUM(B4:K31)+SUM(M4:M31)+SUM(C42:C51)+SUM(G42:G51))&gt;0,1,0)</f>
        <v>0</v>
      </c>
    </row>
    <row r="38" spans="1:14" s="40" customFormat="1" ht="10.5" customHeight="1" thickBot="1">
      <c r="A38" s="115">
        <f aca="true" t="shared" si="18" ref="A38:N38">A3</f>
        <v>39904</v>
      </c>
      <c r="B38" s="41" t="str">
        <f t="shared" si="18"/>
        <v>housecare</v>
      </c>
      <c r="C38" s="41" t="str">
        <f t="shared" si="18"/>
        <v>groceries</v>
      </c>
      <c r="D38" s="41" t="str">
        <f t="shared" si="18"/>
        <v>dining out</v>
      </c>
      <c r="E38" s="41" t="str">
        <f t="shared" si="18"/>
        <v>car gas</v>
      </c>
      <c r="F38" s="41" t="str">
        <f t="shared" si="18"/>
        <v>haircuts</v>
      </c>
      <c r="G38" s="41" t="str">
        <f t="shared" si="18"/>
        <v>misc.</v>
      </c>
      <c r="H38" s="41">
        <f t="shared" si="18"/>
        <v>0</v>
      </c>
      <c r="I38" s="41">
        <f t="shared" si="18"/>
        <v>0</v>
      </c>
      <c r="J38" s="41">
        <f t="shared" si="18"/>
        <v>0</v>
      </c>
      <c r="K38" s="41">
        <f t="shared" si="18"/>
        <v>0</v>
      </c>
      <c r="L38" s="42" t="str">
        <f t="shared" si="18"/>
        <v>total spent</v>
      </c>
      <c r="M38" s="131" t="str">
        <f t="shared" si="18"/>
        <v>income</v>
      </c>
      <c r="N38" s="42" t="str">
        <f t="shared" si="18"/>
        <v>what's left</v>
      </c>
    </row>
    <row r="39" ht="3.75" customHeight="1">
      <c r="E39" s="87"/>
    </row>
    <row r="40" spans="1:14" ht="10.5" customHeight="1">
      <c r="A40" s="282" t="s">
        <v>76</v>
      </c>
      <c r="B40" s="282"/>
      <c r="C40" s="282"/>
      <c r="E40" s="282" t="s">
        <v>77</v>
      </c>
      <c r="F40" s="282"/>
      <c r="G40" s="282"/>
      <c r="H40" s="282"/>
      <c r="I40" s="282"/>
      <c r="J40" s="282"/>
      <c r="K40" s="282"/>
      <c r="L40" s="282"/>
      <c r="M40" s="282"/>
      <c r="N40" s="282"/>
    </row>
    <row r="41" spans="1:14" ht="10.5" customHeight="1">
      <c r="A41" s="277" t="s">
        <v>74</v>
      </c>
      <c r="B41" s="278"/>
      <c r="C41" s="279"/>
      <c r="E41" s="277" t="s">
        <v>89</v>
      </c>
      <c r="F41" s="278"/>
      <c r="G41" s="278"/>
      <c r="H41" s="278"/>
      <c r="I41" s="278"/>
      <c r="J41" s="278"/>
      <c r="K41" s="278"/>
      <c r="L41" s="278"/>
      <c r="M41" s="278"/>
      <c r="N41" s="279"/>
    </row>
    <row r="42" spans="1:14" ht="10.5" customHeight="1">
      <c r="A42" s="186" t="str">
        <f>'Start Here'!S23</f>
        <v>rent</v>
      </c>
      <c r="B42" s="205"/>
      <c r="C42" s="88">
        <f aca="true" t="shared" si="19" ref="C42:C51">IF(A42=0," ","")</f>
      </c>
      <c r="D42" s="113"/>
      <c r="E42" s="89" t="str">
        <f>'Start Here'!$Q$30</f>
        <v>car maint.</v>
      </c>
      <c r="F42" s="89" t="str">
        <f>'Start Here'!$Q$31</f>
        <v>medical</v>
      </c>
      <c r="G42" s="89" t="str">
        <f>'Start Here'!$Q$32</f>
        <v>medicine</v>
      </c>
      <c r="H42" s="89" t="str">
        <f>'Start Here'!$Q$33</f>
        <v>gifts</v>
      </c>
      <c r="I42" s="89">
        <f>'Start Here'!$Q$34</f>
        <v>0</v>
      </c>
      <c r="J42" s="89">
        <f>'Start Here'!$Q$35</f>
        <v>0</v>
      </c>
      <c r="K42" s="89">
        <f>'Start Here'!$Q$36</f>
        <v>0</v>
      </c>
      <c r="L42" s="89">
        <f>'Start Here'!$Q$37</f>
        <v>0</v>
      </c>
      <c r="M42" s="89">
        <f>'Start Here'!$Q$38</f>
        <v>0</v>
      </c>
      <c r="N42" s="89">
        <f>'Start Here'!$Q$39</f>
        <v>0</v>
      </c>
    </row>
    <row r="43" spans="1:14" ht="10.5" customHeight="1">
      <c r="A43" s="186" t="str">
        <f>'Start Here'!S24</f>
        <v>phone bill</v>
      </c>
      <c r="B43" s="205"/>
      <c r="C43" s="88">
        <f t="shared" si="19"/>
      </c>
      <c r="D43" s="73"/>
      <c r="E43" s="88">
        <f>IF($E$42=0,"column","")</f>
      </c>
      <c r="F43" s="88">
        <f>IF($F$42=0,"column","")</f>
      </c>
      <c r="G43" s="88">
        <f>IF($G$42=0,"This","")</f>
      </c>
      <c r="H43" s="88">
        <f>IF($H$42=0,"This","")</f>
      </c>
      <c r="I43" s="88" t="str">
        <f>IF($I$42=0,"This","")</f>
        <v>This</v>
      </c>
      <c r="J43" s="88" t="str">
        <f>IF($J$42=0,"This","")</f>
        <v>This</v>
      </c>
      <c r="K43" s="88" t="str">
        <f>IF($K$42=0,"This","")</f>
        <v>This</v>
      </c>
      <c r="L43" s="88" t="str">
        <f>IF($L$42=0,"This","")</f>
        <v>This</v>
      </c>
      <c r="M43" s="88" t="str">
        <f>IF($M$42=0,"This","")</f>
        <v>This</v>
      </c>
      <c r="N43" s="88" t="str">
        <f>IF($N$42=0,"This","")</f>
        <v>This</v>
      </c>
    </row>
    <row r="44" spans="1:14" ht="10.5" customHeight="1">
      <c r="A44" s="186" t="str">
        <f>'Start Here'!S25</f>
        <v>insurance</v>
      </c>
      <c r="B44" s="205"/>
      <c r="C44" s="88">
        <f t="shared" si="19"/>
      </c>
      <c r="D44" s="73"/>
      <c r="E44" s="88">
        <f>IF($E$42=0,"column","")</f>
      </c>
      <c r="F44" s="88">
        <f>IF($F$42=0,"column","")</f>
      </c>
      <c r="G44" s="88">
        <f>IF($G$42=0,"column","")</f>
      </c>
      <c r="H44" s="88">
        <f>IF($H$42=0,"column","")</f>
      </c>
      <c r="I44" s="88" t="str">
        <f>IF($I$42=0,"column","")</f>
        <v>column</v>
      </c>
      <c r="J44" s="88" t="str">
        <f>IF($J$42=0,"column","")</f>
        <v>column</v>
      </c>
      <c r="K44" s="88" t="str">
        <f>IF($K$42=0,"column","")</f>
        <v>column</v>
      </c>
      <c r="L44" s="88" t="str">
        <f>IF($L$42=0,"column","")</f>
        <v>column</v>
      </c>
      <c r="M44" s="88" t="str">
        <f>IF($M$42=0,"column","")</f>
        <v>column</v>
      </c>
      <c r="N44" s="88" t="str">
        <f>IF($N$42=0,"column","")</f>
        <v>column</v>
      </c>
    </row>
    <row r="45" spans="1:14" ht="10.5" customHeight="1">
      <c r="A45" s="186" t="str">
        <f>'Start Here'!S26</f>
        <v>tithe</v>
      </c>
      <c r="B45" s="205"/>
      <c r="C45" s="88">
        <f t="shared" si="19"/>
      </c>
      <c r="D45" s="73"/>
      <c r="E45" s="88">
        <f>IF($E$42=0,"stays","")</f>
      </c>
      <c r="F45" s="88">
        <f>IF($F$42=0,"stays","")</f>
      </c>
      <c r="G45" s="88">
        <f>IF($G$42=0,"stays","")</f>
      </c>
      <c r="H45" s="88">
        <f>IF($H$42=0,"stays","")</f>
      </c>
      <c r="I45" s="88" t="str">
        <f>IF($I$42=0,"stays","")</f>
        <v>stays</v>
      </c>
      <c r="J45" s="88" t="str">
        <f>IF($J$42=0,"stays","")</f>
        <v>stays</v>
      </c>
      <c r="K45" s="88" t="str">
        <f>IF($K$42=0,"stays","")</f>
        <v>stays</v>
      </c>
      <c r="L45" s="88" t="str">
        <f>IF($L$42=0,"stays","")</f>
        <v>stays</v>
      </c>
      <c r="M45" s="88" t="str">
        <f>IF($M$42=0,"stays","")</f>
        <v>stays</v>
      </c>
      <c r="N45" s="88" t="str">
        <f>IF($N$42=0,"stays","")</f>
        <v>stays</v>
      </c>
    </row>
    <row r="46" spans="1:14" ht="10.5" customHeight="1">
      <c r="A46" s="186" t="str">
        <f>'Start Here'!S27</f>
        <v>donations</v>
      </c>
      <c r="B46" s="205"/>
      <c r="C46" s="88">
        <f t="shared" si="19"/>
      </c>
      <c r="D46" s="73"/>
      <c r="E46" s="88">
        <f>IF($E$42=0,"blank.","")</f>
      </c>
      <c r="F46" s="88">
        <f>IF($F$42=0,"blank.","")</f>
      </c>
      <c r="G46" s="88">
        <f>IF($G$42=0,"blank.","")</f>
      </c>
      <c r="H46" s="88">
        <f>IF($H$42=0,"blank.","")</f>
      </c>
      <c r="I46" s="88" t="str">
        <f>IF($I$42=0,"blank.","")</f>
        <v>blank.</v>
      </c>
      <c r="J46" s="88" t="str">
        <f>IF($J$42=0,"blank.","")</f>
        <v>blank.</v>
      </c>
      <c r="K46" s="88" t="str">
        <f>IF($K$42=0,"blank.","")</f>
        <v>blank.</v>
      </c>
      <c r="L46" s="88" t="str">
        <f>IF($L$42=0,"blank.","")</f>
        <v>blank.</v>
      </c>
      <c r="M46" s="88" t="str">
        <f>IF($M$42=0,"blank.","")</f>
        <v>blank.</v>
      </c>
      <c r="N46" s="88" t="str">
        <f>IF($N$42=0,"blank.","")</f>
        <v>blank.</v>
      </c>
    </row>
    <row r="47" spans="1:14" ht="10.5" customHeight="1">
      <c r="A47" s="186" t="str">
        <f>'Start Here'!S28</f>
        <v>savings</v>
      </c>
      <c r="B47" s="205"/>
      <c r="C47" s="88">
        <f t="shared" si="19"/>
      </c>
      <c r="D47" s="73"/>
      <c r="E47" s="88">
        <f>IF($E$42=0," ","")</f>
      </c>
      <c r="F47" s="88">
        <f>IF($F$42=0," ","")</f>
      </c>
      <c r="G47" s="88">
        <f>IF($G$42=0," ","")</f>
      </c>
      <c r="H47" s="88">
        <f>IF($H$42=0," ","")</f>
      </c>
      <c r="I47" s="88" t="str">
        <f>IF($I$42=0," ","")</f>
        <v> </v>
      </c>
      <c r="J47" s="88" t="str">
        <f>IF($J$42=0," ","")</f>
        <v> </v>
      </c>
      <c r="K47" s="88" t="str">
        <f>IF($K$42=0," ","")</f>
        <v> </v>
      </c>
      <c r="L47" s="88" t="str">
        <f>IF($L$42=0," ","")</f>
        <v> </v>
      </c>
      <c r="M47" s="88" t="str">
        <f>IF($M$42=0," ","")</f>
        <v> </v>
      </c>
      <c r="N47" s="88" t="str">
        <f>IF($N$42=0," ","")</f>
        <v> </v>
      </c>
    </row>
    <row r="48" spans="1:14" ht="10.5" customHeight="1">
      <c r="A48" s="186" t="str">
        <f>'Start Here'!S29</f>
        <v>college</v>
      </c>
      <c r="B48" s="205"/>
      <c r="C48" s="88">
        <f t="shared" si="19"/>
      </c>
      <c r="D48" s="73"/>
      <c r="E48" s="88">
        <f>IF($E$42=0," ","")</f>
      </c>
      <c r="F48" s="88">
        <f>IF($F$42=0," ","")</f>
      </c>
      <c r="G48" s="88">
        <f>IF($G$42=0," ","")</f>
      </c>
      <c r="H48" s="88">
        <f>IF($H$42=0," ","")</f>
      </c>
      <c r="I48" s="88" t="str">
        <f>IF($I$42=0," ","")</f>
        <v> </v>
      </c>
      <c r="J48" s="88" t="str">
        <f>IF($J$42=0," ","")</f>
        <v> </v>
      </c>
      <c r="K48" s="88" t="str">
        <f>IF($K$42=0," ","")</f>
        <v> </v>
      </c>
      <c r="L48" s="88" t="str">
        <f>IF($L$42=0," ","")</f>
        <v> </v>
      </c>
      <c r="M48" s="88" t="str">
        <f>IF($M$42=0," ","")</f>
        <v> </v>
      </c>
      <c r="N48" s="88" t="str">
        <f>IF($N$42=0," ","")</f>
        <v> </v>
      </c>
    </row>
    <row r="49" spans="1:14" ht="10.5" customHeight="1">
      <c r="A49" s="186">
        <f>'Start Here'!S30</f>
        <v>0</v>
      </c>
      <c r="B49" s="205"/>
      <c r="C49" s="88" t="str">
        <f t="shared" si="19"/>
        <v> </v>
      </c>
      <c r="D49" s="73"/>
      <c r="E49" s="88">
        <f>IF($E$42=0," ","")</f>
      </c>
      <c r="F49" s="88">
        <f>IF($F$42=0," ","")</f>
      </c>
      <c r="G49" s="88">
        <f>IF($G$42=0," ","")</f>
      </c>
      <c r="H49" s="88">
        <f>IF($H$42=0," ","")</f>
      </c>
      <c r="I49" s="88" t="str">
        <f>IF($I$42=0," ","")</f>
        <v> </v>
      </c>
      <c r="J49" s="88" t="str">
        <f>IF($J$42=0," ","")</f>
        <v> </v>
      </c>
      <c r="K49" s="88" t="str">
        <f>IF($K$42=0," ","")</f>
        <v> </v>
      </c>
      <c r="L49" s="88" t="str">
        <f>IF($L$42=0," ","")</f>
        <v> </v>
      </c>
      <c r="M49" s="88" t="str">
        <f>IF($M$42=0," ","")</f>
        <v> </v>
      </c>
      <c r="N49" s="88" t="str">
        <f>IF($N$42=0," ","")</f>
        <v> </v>
      </c>
    </row>
    <row r="50" spans="1:14" ht="10.5" customHeight="1">
      <c r="A50" s="186">
        <f>'Start Here'!S31</f>
        <v>0</v>
      </c>
      <c r="B50" s="283"/>
      <c r="C50" s="88" t="str">
        <f t="shared" si="19"/>
        <v> </v>
      </c>
      <c r="D50" s="73"/>
      <c r="E50" s="88">
        <f>IF($E$42=0," ","")</f>
      </c>
      <c r="F50" s="88">
        <f>IF($F$42=0," ","")</f>
      </c>
      <c r="G50" s="88">
        <f>IF($G$42=0," ","")</f>
      </c>
      <c r="H50" s="88">
        <f>IF($H$42=0," ","")</f>
      </c>
      <c r="I50" s="88" t="str">
        <f>IF($I$42=0," ","")</f>
        <v> </v>
      </c>
      <c r="J50" s="88" t="str">
        <f>IF($J$42=0," ","")</f>
        <v> </v>
      </c>
      <c r="K50" s="88" t="str">
        <f>IF($K$42=0," ","")</f>
        <v> </v>
      </c>
      <c r="L50" s="88" t="str">
        <f>IF($L$42=0," ","")</f>
        <v> </v>
      </c>
      <c r="M50" s="88" t="str">
        <f>IF($M$42=0," ","")</f>
        <v> </v>
      </c>
      <c r="N50" s="88" t="str">
        <f>IF($N$42=0," ","")</f>
        <v> </v>
      </c>
    </row>
    <row r="51" spans="1:14" ht="10.5" customHeight="1">
      <c r="A51" s="186">
        <f>'Start Here'!S32</f>
        <v>0</v>
      </c>
      <c r="B51" s="283"/>
      <c r="C51" s="88" t="str">
        <f t="shared" si="19"/>
        <v> </v>
      </c>
      <c r="D51" s="73"/>
      <c r="E51" s="88">
        <f>IF($E$42=0," ","")</f>
      </c>
      <c r="F51" s="88">
        <f>IF($F$42=0," ","")</f>
      </c>
      <c r="G51" s="88">
        <f>IF($G$42=0," ","")</f>
      </c>
      <c r="H51" s="88">
        <f>IF($H$42=0," ","")</f>
      </c>
      <c r="I51" s="88" t="str">
        <f>IF($I$42=0," ","")</f>
        <v> </v>
      </c>
      <c r="J51" s="88" t="str">
        <f>IF($J$42=0," ","")</f>
        <v> </v>
      </c>
      <c r="K51" s="88" t="str">
        <f>IF($K$42=0," ","")</f>
        <v> </v>
      </c>
      <c r="L51" s="88" t="str">
        <f>IF($L$42=0," ","")</f>
        <v> </v>
      </c>
      <c r="M51" s="88" t="str">
        <f>IF($M$42=0," ","")</f>
        <v> </v>
      </c>
      <c r="N51" s="88" t="str">
        <f>IF($N$42=0," ","")</f>
        <v> </v>
      </c>
    </row>
    <row r="52" spans="4:14" ht="10.5" customHeight="1">
      <c r="D52" s="93" t="s">
        <v>42</v>
      </c>
      <c r="E52" s="50">
        <f>IF(E42=0," ",SUM(E43:E51))</f>
        <v>0</v>
      </c>
      <c r="F52" s="50">
        <f aca="true" t="shared" si="20" ref="F52:N52">IF(F42=0," ",SUM(F43:F51))</f>
        <v>0</v>
      </c>
      <c r="G52" s="50">
        <f t="shared" si="20"/>
        <v>0</v>
      </c>
      <c r="H52" s="50">
        <f t="shared" si="20"/>
        <v>0</v>
      </c>
      <c r="I52" s="50" t="str">
        <f t="shared" si="20"/>
        <v> </v>
      </c>
      <c r="J52" s="50" t="str">
        <f t="shared" si="20"/>
        <v> </v>
      </c>
      <c r="K52" s="50" t="str">
        <f t="shared" si="20"/>
        <v> </v>
      </c>
      <c r="L52" s="50" t="str">
        <f t="shared" si="20"/>
        <v> </v>
      </c>
      <c r="M52" s="50" t="str">
        <f t="shared" si="20"/>
        <v> </v>
      </c>
      <c r="N52" s="50" t="str">
        <f t="shared" si="20"/>
        <v> </v>
      </c>
    </row>
    <row r="53" spans="4:14" ht="3.75" customHeight="1">
      <c r="D53" s="93"/>
      <c r="E53" s="116"/>
      <c r="F53" s="116"/>
      <c r="G53" s="116"/>
      <c r="H53" s="116"/>
      <c r="I53" s="116"/>
      <c r="J53" s="116"/>
      <c r="K53" s="116"/>
      <c r="L53" s="116"/>
      <c r="M53" s="116"/>
      <c r="N53" s="116"/>
    </row>
    <row r="54" spans="1:14" ht="10.5" customHeight="1">
      <c r="A54" s="256" t="str">
        <f>CONCATENATE("Analysis for ",TEXT(A3,"mmmm "),YEAR(A3))</f>
        <v>Analysis for April 2009</v>
      </c>
      <c r="B54" s="256"/>
      <c r="C54" s="256"/>
      <c r="D54" s="256"/>
      <c r="E54" s="256"/>
      <c r="F54" s="256"/>
      <c r="G54" s="256"/>
      <c r="H54" s="256"/>
      <c r="I54" s="256"/>
      <c r="J54" s="256"/>
      <c r="K54" s="256"/>
      <c r="L54" s="256"/>
      <c r="M54" s="256"/>
      <c r="N54" s="256"/>
    </row>
    <row r="55" spans="1:14" ht="10.5" customHeight="1">
      <c r="A55" s="258"/>
      <c r="B55" s="258"/>
      <c r="C55" s="258"/>
      <c r="D55" s="258"/>
      <c r="E55" s="258"/>
      <c r="F55" s="258"/>
      <c r="G55" s="258"/>
      <c r="H55" s="258"/>
      <c r="I55" s="258"/>
      <c r="J55" s="258"/>
      <c r="K55" s="258"/>
      <c r="L55" s="258"/>
      <c r="M55" s="258"/>
      <c r="N55" s="258"/>
    </row>
    <row r="56" spans="1:14" ht="10.5" customHeight="1">
      <c r="A56" s="186" t="s">
        <v>78</v>
      </c>
      <c r="B56" s="204"/>
      <c r="C56" s="204"/>
      <c r="D56" s="205"/>
      <c r="E56" s="145"/>
      <c r="F56" s="186" t="s">
        <v>73</v>
      </c>
      <c r="G56" s="204"/>
      <c r="H56" s="204"/>
      <c r="I56" s="205"/>
      <c r="J56" s="263"/>
      <c r="K56" s="186" t="s">
        <v>71</v>
      </c>
      <c r="L56" s="204"/>
      <c r="M56" s="204"/>
      <c r="N56" s="205"/>
    </row>
    <row r="57" spans="1:14" ht="10.5" customHeight="1">
      <c r="A57" s="247" t="s">
        <v>88</v>
      </c>
      <c r="B57" s="248"/>
      <c r="C57" s="248"/>
      <c r="D57" s="249"/>
      <c r="E57" s="145"/>
      <c r="F57" s="192" t="s">
        <v>58</v>
      </c>
      <c r="G57" s="193"/>
      <c r="H57" s="193"/>
      <c r="I57" s="194"/>
      <c r="J57" s="263"/>
      <c r="K57" s="257" t="s">
        <v>59</v>
      </c>
      <c r="L57" s="257"/>
      <c r="M57" s="257"/>
      <c r="N57" s="257"/>
    </row>
    <row r="58" spans="1:14" ht="10.5" customHeight="1">
      <c r="A58" s="250"/>
      <c r="B58" s="251"/>
      <c r="C58" s="251"/>
      <c r="D58" s="252"/>
      <c r="E58" s="261"/>
      <c r="F58" s="247" t="str">
        <f>CONCATENATE(CONCATENATE("We were ",IF(ABS($L$37)&gt;100,"way off",IF(ABS($L$37&gt;50),"pretty far off",IF(ABS($L$37)&gt;25,"off",IF(ABS($L$37)&gt;10,"pretty close to",IF(ABS($L$37)&gt;0,"really close to","right on")))))," our budget for the month. "),"We had planned to spend ",DOLLAR($L$36,2)," this month, and we ended up spending ",DOLLAR($L$35,2),", so our planning was ",IF($L$37&gt;0,CONCATENATE("over by ",DOLLAR(ABS($L$37),2)),IF($L$37&lt;0,CONCATENATE("under by ",DOLLAR(ABS($L$37),2)),"right on")),".")</f>
        <v>We were way off our budget for the month. We had planned to spend $705.50 this month, and we ended up spending $0.00, so our planning was over by $705.50.</v>
      </c>
      <c r="G58" s="248"/>
      <c r="H58" s="248"/>
      <c r="I58" s="249"/>
      <c r="J58" s="263"/>
      <c r="K58" s="266" t="str">
        <f>CONCATENATE("This month, we spent ",DOLLAR(C67,2),". That was ...")</f>
        <v>This month, we spent $0.00. That was ...</v>
      </c>
      <c r="L58" s="189"/>
      <c r="M58" s="189"/>
      <c r="N58" s="267"/>
    </row>
    <row r="59" spans="1:14" ht="10.5" customHeight="1">
      <c r="A59" s="250"/>
      <c r="B59" s="251"/>
      <c r="C59" s="251"/>
      <c r="D59" s="252"/>
      <c r="E59" s="261"/>
      <c r="F59" s="250"/>
      <c r="G59" s="251"/>
      <c r="H59" s="251"/>
      <c r="I59" s="252"/>
      <c r="J59" s="263"/>
      <c r="K59" s="259" t="str">
        <f>CONCATENATE("     • ",DOLLAR(C64,2)," spent on Variable Expenses")</f>
        <v>     • $0.00 spent on Variable Expenses</v>
      </c>
      <c r="L59" s="190"/>
      <c r="M59" s="190"/>
      <c r="N59" s="260"/>
    </row>
    <row r="60" spans="1:14" ht="10.5" customHeight="1">
      <c r="A60" s="250"/>
      <c r="B60" s="251"/>
      <c r="C60" s="251"/>
      <c r="D60" s="252"/>
      <c r="E60" s="261"/>
      <c r="F60" s="250"/>
      <c r="G60" s="251"/>
      <c r="H60" s="251"/>
      <c r="I60" s="252"/>
      <c r="J60" s="263"/>
      <c r="K60" s="259" t="str">
        <f>CONCATENATE("          (like ",'Start Here'!$F$96," / ",'Start Here'!$F$97," / etc.)")</f>
        <v>          (like housecare / groceries / etc.)</v>
      </c>
      <c r="L60" s="190"/>
      <c r="M60" s="190"/>
      <c r="N60" s="260"/>
    </row>
    <row r="61" spans="1:14" ht="10.5" customHeight="1">
      <c r="A61" s="253"/>
      <c r="B61" s="254"/>
      <c r="C61" s="254"/>
      <c r="D61" s="255"/>
      <c r="E61" s="261"/>
      <c r="F61" s="250" t="s">
        <v>96</v>
      </c>
      <c r="G61" s="251"/>
      <c r="H61" s="251"/>
      <c r="I61" s="252"/>
      <c r="J61" s="263"/>
      <c r="K61" s="259" t="str">
        <f>CONCATENATE("     • ",DOLLAR(C65,2)," spent on Regular Expenses")</f>
        <v>     • $0.00 spent on Regular Expenses</v>
      </c>
      <c r="L61" s="190"/>
      <c r="M61" s="190"/>
      <c r="N61" s="260"/>
    </row>
    <row r="62" spans="1:14" ht="10.5" customHeight="1">
      <c r="A62" s="262"/>
      <c r="B62" s="262"/>
      <c r="C62" s="262"/>
      <c r="D62" s="262"/>
      <c r="E62" s="261"/>
      <c r="F62" s="250"/>
      <c r="G62" s="251"/>
      <c r="H62" s="251"/>
      <c r="I62" s="252"/>
      <c r="J62" s="263"/>
      <c r="K62" s="259" t="str">
        <f>CONCATENATE("          (like ",'Start Here'!$F$72," / ",'Start Here'!$F$73," / etc.)")</f>
        <v>          (like rent / phone bill / etc.)</v>
      </c>
      <c r="L62" s="190"/>
      <c r="M62" s="190"/>
      <c r="N62" s="260"/>
    </row>
    <row r="63" spans="1:14" ht="10.5" customHeight="1">
      <c r="A63" s="117" t="s">
        <v>64</v>
      </c>
      <c r="B63" s="117" t="s">
        <v>65</v>
      </c>
      <c r="C63" s="117" t="s">
        <v>66</v>
      </c>
      <c r="D63" s="117" t="s">
        <v>67</v>
      </c>
      <c r="E63" s="261"/>
      <c r="F63" s="253"/>
      <c r="G63" s="254"/>
      <c r="H63" s="254"/>
      <c r="I63" s="255"/>
      <c r="J63" s="263"/>
      <c r="K63" s="259" t="str">
        <f>CONCATENATE("     • ",DOLLAR(C66,2)," spent on Irregular Expenses")</f>
        <v>     • $0.00 spent on Irregular Expenses</v>
      </c>
      <c r="L63" s="190"/>
      <c r="M63" s="190"/>
      <c r="N63" s="260"/>
    </row>
    <row r="64" spans="1:14" ht="10.5" customHeight="1">
      <c r="A64" s="110" t="s">
        <v>68</v>
      </c>
      <c r="B64" s="119">
        <f>$L$36</f>
        <v>705.5</v>
      </c>
      <c r="C64" s="119">
        <f>L35</f>
        <v>0</v>
      </c>
      <c r="D64" s="50">
        <f>B64-C64</f>
        <v>705.5</v>
      </c>
      <c r="E64" s="144"/>
      <c r="F64" s="262"/>
      <c r="G64" s="262"/>
      <c r="H64" s="262"/>
      <c r="I64" s="262"/>
      <c r="J64" s="264"/>
      <c r="K64" s="259" t="str">
        <f>CONCATENATE("          (like ",'Start Here'!$F$84," / ",'Start Here'!$F$85," / etc.)")</f>
        <v>          (like car maint. / medical / etc.)</v>
      </c>
      <c r="L64" s="190"/>
      <c r="M64" s="190"/>
      <c r="N64" s="260"/>
    </row>
    <row r="65" spans="1:14" ht="10.5" customHeight="1">
      <c r="A65" s="110" t="s">
        <v>69</v>
      </c>
      <c r="B65" s="119">
        <f>'Start Here'!$O$77</f>
        <v>1469.5</v>
      </c>
      <c r="C65" s="119">
        <f>SUM($C$42:$C$51)</f>
        <v>0</v>
      </c>
      <c r="D65" s="50">
        <f>B65-C65</f>
        <v>1469.5</v>
      </c>
      <c r="E65" s="265"/>
      <c r="F65" s="270" t="s">
        <v>61</v>
      </c>
      <c r="G65" s="271"/>
      <c r="H65" s="272"/>
      <c r="I65" s="50">
        <f>M35</f>
        <v>0</v>
      </c>
      <c r="J65" s="276"/>
      <c r="K65" s="259" t="str">
        <f>CONCATENATE("We brought in ",DOLLAR($M$35,2)," for the month, so we ended up ",IF(SUM($M$35-(Analysis!F16+Analysis!F32+Analysis!F67))&gt;0,CONCATENATE("making ",DOLLAR(($M$35-C67),2)," beyond what we spent."),IF(SUM($M$35-C67)=0," breaking even.",CONCATENATE(" spending ",DOLLAR($M$35-C67,2)," beyond what we made."))))</f>
        <v>We brought in $0.00 for the month, so we ended up  breaking even.</v>
      </c>
      <c r="L65" s="190"/>
      <c r="M65" s="190"/>
      <c r="N65" s="260"/>
    </row>
    <row r="66" spans="1:14" ht="10.5" customHeight="1">
      <c r="A66" s="110" t="s">
        <v>70</v>
      </c>
      <c r="B66" s="119">
        <f>'Start Here'!$O$89</f>
        <v>375</v>
      </c>
      <c r="C66" s="119">
        <f>SUM($E$52:$N$52)</f>
        <v>0</v>
      </c>
      <c r="D66" s="50">
        <f>B66-C66</f>
        <v>375</v>
      </c>
      <c r="E66" s="265"/>
      <c r="F66" s="270" t="s">
        <v>62</v>
      </c>
      <c r="G66" s="271"/>
      <c r="H66" s="272"/>
      <c r="I66" s="50">
        <f>C67</f>
        <v>0</v>
      </c>
      <c r="J66" s="265"/>
      <c r="K66" s="259"/>
      <c r="L66" s="190"/>
      <c r="M66" s="190"/>
      <c r="N66" s="260"/>
    </row>
    <row r="67" spans="1:14" ht="10.5" customHeight="1">
      <c r="A67" s="109" t="s">
        <v>18</v>
      </c>
      <c r="B67" s="50">
        <f>SUM(B64:B66)</f>
        <v>2550</v>
      </c>
      <c r="C67" s="50">
        <f>SUM(C64:C66)</f>
        <v>0</v>
      </c>
      <c r="D67" s="112">
        <f>SUM(D64:D66)</f>
        <v>2550</v>
      </c>
      <c r="E67" s="265"/>
      <c r="F67" s="273" t="s">
        <v>67</v>
      </c>
      <c r="G67" s="274"/>
      <c r="H67" s="275"/>
      <c r="I67" s="112">
        <f>I65-I66</f>
        <v>0</v>
      </c>
      <c r="J67" s="120"/>
      <c r="K67" s="268" t="s">
        <v>72</v>
      </c>
      <c r="L67" s="191"/>
      <c r="M67" s="191"/>
      <c r="N67" s="269"/>
    </row>
    <row r="68" spans="1:14" ht="10.5" customHeight="1">
      <c r="A68" s="258"/>
      <c r="B68" s="258"/>
      <c r="C68" s="258"/>
      <c r="D68" s="258"/>
      <c r="E68" s="258"/>
      <c r="F68" s="258"/>
      <c r="G68" s="258"/>
      <c r="H68" s="258"/>
      <c r="I68" s="258"/>
      <c r="J68" s="258"/>
      <c r="K68" s="258"/>
      <c r="L68" s="258"/>
      <c r="M68" s="258"/>
      <c r="N68" s="258"/>
    </row>
    <row r="69" s="113" customFormat="1" ht="3.75" customHeight="1"/>
    <row r="70" spans="1:14" ht="10.5" customHeight="1">
      <c r="A70" s="78"/>
      <c r="B70" s="78"/>
      <c r="C70" s="78"/>
      <c r="D70" s="78"/>
      <c r="E70" s="78"/>
      <c r="F70" s="78"/>
      <c r="G70" s="78"/>
      <c r="H70" s="78"/>
      <c r="I70" s="78"/>
      <c r="J70" s="78"/>
      <c r="K70" s="78"/>
      <c r="L70" s="78"/>
      <c r="M70" s="78"/>
      <c r="N70" s="78"/>
    </row>
    <row r="71" spans="1:6" ht="10.5" customHeight="1">
      <c r="A71" s="78"/>
      <c r="B71" s="78"/>
      <c r="C71" s="78"/>
      <c r="D71" s="78"/>
      <c r="E71" s="78"/>
      <c r="F71" s="78"/>
    </row>
    <row r="72" spans="1:6" ht="10.5" customHeight="1">
      <c r="A72" s="78"/>
      <c r="B72" s="78"/>
      <c r="C72" s="78"/>
      <c r="D72" s="78"/>
      <c r="E72" s="78"/>
      <c r="F72" s="78"/>
    </row>
    <row r="73" spans="1:6" ht="10.5" customHeight="1">
      <c r="A73" s="78"/>
      <c r="B73" s="78"/>
      <c r="C73" s="78"/>
      <c r="D73" s="78"/>
      <c r="E73" s="78"/>
      <c r="F73" s="78"/>
    </row>
    <row r="74" spans="1:6" ht="10.5" customHeight="1">
      <c r="A74" s="78"/>
      <c r="B74" s="78"/>
      <c r="C74" s="78"/>
      <c r="D74" s="78"/>
      <c r="E74" s="78"/>
      <c r="F74" s="78"/>
    </row>
    <row r="75" spans="1:6" ht="10.5" customHeight="1">
      <c r="A75" s="78"/>
      <c r="B75" s="78"/>
      <c r="C75" s="78"/>
      <c r="D75" s="78"/>
      <c r="E75" s="78"/>
      <c r="F75" s="78"/>
    </row>
    <row r="76" spans="1:6" ht="10.5" customHeight="1">
      <c r="A76" s="78"/>
      <c r="B76" s="78"/>
      <c r="C76" s="78"/>
      <c r="D76" s="78"/>
      <c r="E76" s="78"/>
      <c r="F76" s="78"/>
    </row>
    <row r="77" spans="1:6" ht="10.5" customHeight="1">
      <c r="A77" s="78"/>
      <c r="B77" s="78"/>
      <c r="C77" s="78"/>
      <c r="D77" s="78"/>
      <c r="E77" s="78"/>
      <c r="F77" s="78"/>
    </row>
    <row r="78" spans="1:6" ht="10.5" customHeight="1">
      <c r="A78" s="78"/>
      <c r="B78" s="78"/>
      <c r="C78" s="78"/>
      <c r="D78" s="78"/>
      <c r="E78" s="78"/>
      <c r="F78" s="78"/>
    </row>
    <row r="79" spans="1:6" ht="10.5" customHeight="1">
      <c r="A79" s="78"/>
      <c r="B79" s="78"/>
      <c r="C79" s="78"/>
      <c r="D79" s="78"/>
      <c r="E79" s="78"/>
      <c r="F79" s="78"/>
    </row>
    <row r="80" spans="1:6" ht="10.5" customHeight="1">
      <c r="A80" s="111"/>
      <c r="B80" s="111"/>
      <c r="C80" s="111"/>
      <c r="D80" s="111"/>
      <c r="E80" s="111"/>
      <c r="F80" s="111"/>
    </row>
    <row r="81" spans="1:6" ht="10.5" customHeight="1">
      <c r="A81" s="111"/>
      <c r="B81" s="111"/>
      <c r="C81" s="111"/>
      <c r="D81" s="111"/>
      <c r="E81" s="111"/>
      <c r="F81" s="111"/>
    </row>
    <row r="82" spans="1:6" ht="10.5" customHeight="1">
      <c r="A82" s="111"/>
      <c r="B82" s="111"/>
      <c r="C82" s="111"/>
      <c r="D82" s="111"/>
      <c r="E82" s="111"/>
      <c r="F82" s="111"/>
    </row>
    <row r="83" spans="1:6" ht="10.5" customHeight="1">
      <c r="A83" s="111"/>
      <c r="B83" s="111"/>
      <c r="C83" s="111"/>
      <c r="D83" s="111"/>
      <c r="E83" s="111"/>
      <c r="F83" s="111"/>
    </row>
  </sheetData>
  <sheetProtection/>
  <mergeCells count="45">
    <mergeCell ref="E58:E63"/>
    <mergeCell ref="F58:I60"/>
    <mergeCell ref="K58:N58"/>
    <mergeCell ref="K59:N59"/>
    <mergeCell ref="K60:N60"/>
    <mergeCell ref="A68:N68"/>
    <mergeCell ref="E65:E67"/>
    <mergeCell ref="F65:H65"/>
    <mergeCell ref="J65:J66"/>
    <mergeCell ref="K65:N66"/>
    <mergeCell ref="F66:H66"/>
    <mergeCell ref="F67:H67"/>
    <mergeCell ref="K67:N67"/>
    <mergeCell ref="A56:D56"/>
    <mergeCell ref="F56:I56"/>
    <mergeCell ref="J56:J64"/>
    <mergeCell ref="K56:N56"/>
    <mergeCell ref="A57:D61"/>
    <mergeCell ref="F57:I57"/>
    <mergeCell ref="A62:D62"/>
    <mergeCell ref="K62:N62"/>
    <mergeCell ref="K63:N63"/>
    <mergeCell ref="K64:N64"/>
    <mergeCell ref="K57:N57"/>
    <mergeCell ref="F64:I64"/>
    <mergeCell ref="A48:B48"/>
    <mergeCell ref="A49:B49"/>
    <mergeCell ref="A50:B50"/>
    <mergeCell ref="A51:B51"/>
    <mergeCell ref="F61:I63"/>
    <mergeCell ref="K61:N61"/>
    <mergeCell ref="A54:N54"/>
    <mergeCell ref="A55:N55"/>
    <mergeCell ref="A42:B42"/>
    <mergeCell ref="A43:B43"/>
    <mergeCell ref="A44:B44"/>
    <mergeCell ref="A45:B45"/>
    <mergeCell ref="A46:B46"/>
    <mergeCell ref="A47:B47"/>
    <mergeCell ref="A1:K1"/>
    <mergeCell ref="A2:K2"/>
    <mergeCell ref="A40:C40"/>
    <mergeCell ref="E40:N40"/>
    <mergeCell ref="A41:C41"/>
    <mergeCell ref="E41:N41"/>
  </mergeCells>
  <conditionalFormatting sqref="A71:F79 L4:N37 A70:N70">
    <cfRule type="cellIs" priority="1" dxfId="9" operator="lessThan" stopIfTrue="1">
      <formula>0</formula>
    </cfRule>
  </conditionalFormatting>
  <conditionalFormatting sqref="B8:K34">
    <cfRule type="cellIs" priority="2" dxfId="13" operator="equal" stopIfTrue="1">
      <formula>" "</formula>
    </cfRule>
  </conditionalFormatting>
  <conditionalFormatting sqref="B36:K36">
    <cfRule type="cellIs" priority="3" dxfId="9" operator="lessThan" stopIfTrue="1">
      <formula>0</formula>
    </cfRule>
    <cfRule type="cellIs" priority="4" dxfId="20" operator="equal" stopIfTrue="1">
      <formula>" "</formula>
    </cfRule>
  </conditionalFormatting>
  <conditionalFormatting sqref="B4:K4">
    <cfRule type="cellIs" priority="5" dxfId="13" operator="equal" stopIfTrue="1">
      <formula>" "</formula>
    </cfRule>
    <cfRule type="cellIs" priority="6" dxfId="2" operator="equal" stopIfTrue="1">
      <formula>"This"</formula>
    </cfRule>
  </conditionalFormatting>
  <conditionalFormatting sqref="B5:K5">
    <cfRule type="cellIs" priority="7" dxfId="13" operator="equal" stopIfTrue="1">
      <formula>" "</formula>
    </cfRule>
    <cfRule type="cellIs" priority="8" dxfId="2" operator="equal" stopIfTrue="1">
      <formula>"column"</formula>
    </cfRule>
  </conditionalFormatting>
  <conditionalFormatting sqref="B6:K6">
    <cfRule type="cellIs" priority="9" dxfId="13" operator="equal" stopIfTrue="1">
      <formula>" "</formula>
    </cfRule>
    <cfRule type="cellIs" priority="10" dxfId="2" operator="equal" stopIfTrue="1">
      <formula>"stays"</formula>
    </cfRule>
  </conditionalFormatting>
  <conditionalFormatting sqref="B7:K7">
    <cfRule type="cellIs" priority="11" dxfId="13" operator="equal" stopIfTrue="1">
      <formula>" "</formula>
    </cfRule>
    <cfRule type="cellIs" priority="12" dxfId="2" operator="equal" stopIfTrue="1">
      <formula>"blank."</formula>
    </cfRule>
  </conditionalFormatting>
  <conditionalFormatting sqref="E42:N42 B3:K3 B38:K38 B50:B51 A42:A51">
    <cfRule type="cellIs" priority="13" dxfId="11" operator="equal" stopIfTrue="1">
      <formula>0</formula>
    </cfRule>
  </conditionalFormatting>
  <conditionalFormatting sqref="B35:K35">
    <cfRule type="cellIs" priority="14" dxfId="10" operator="equal" stopIfTrue="1">
      <formula>" "</formula>
    </cfRule>
  </conditionalFormatting>
  <conditionalFormatting sqref="B37:K37">
    <cfRule type="cellIs" priority="15" dxfId="9" operator="lessThan" stopIfTrue="1">
      <formula>0</formula>
    </cfRule>
    <cfRule type="cellIs" priority="16" dxfId="1" operator="equal" stopIfTrue="1">
      <formula>" "</formula>
    </cfRule>
  </conditionalFormatting>
  <conditionalFormatting sqref="E53:N53">
    <cfRule type="cellIs" priority="17" dxfId="1" operator="equal" stopIfTrue="1">
      <formula>" "</formula>
    </cfRule>
  </conditionalFormatting>
  <conditionalFormatting sqref="E47:N51 C42:C51">
    <cfRule type="cellIs" priority="18" dxfId="2" operator="equal" stopIfTrue="1">
      <formula>" "</formula>
    </cfRule>
  </conditionalFormatting>
  <conditionalFormatting sqref="E46:N46">
    <cfRule type="cellIs" priority="19" dxfId="2" operator="equal" stopIfTrue="1">
      <formula>"blank."</formula>
    </cfRule>
  </conditionalFormatting>
  <conditionalFormatting sqref="E43:N43">
    <cfRule type="cellIs" priority="20" dxfId="2" operator="equal" stopIfTrue="1">
      <formula>"This"</formula>
    </cfRule>
  </conditionalFormatting>
  <conditionalFormatting sqref="E44:N44">
    <cfRule type="cellIs" priority="21" dxfId="2" operator="equal" stopIfTrue="1">
      <formula>"column"</formula>
    </cfRule>
  </conditionalFormatting>
  <conditionalFormatting sqref="E45:N45">
    <cfRule type="cellIs" priority="22" dxfId="2" operator="equal" stopIfTrue="1">
      <formula>"stays"</formula>
    </cfRule>
  </conditionalFormatting>
  <conditionalFormatting sqref="E52:N52">
    <cfRule type="cellIs" priority="23" dxfId="1" operator="equal" stopIfTrue="1">
      <formula>" "</formula>
    </cfRule>
    <cfRule type="cellIs" priority="24" dxfId="0" operator="equal" stopIfTrue="1">
      <formula>0</formula>
    </cfRule>
  </conditionalFormatting>
  <printOptions/>
  <pageMargins left="0.75" right="0.75" top="1" bottom="1" header="0.5" footer="0.5"/>
  <pageSetup orientation="portrait" paperSize="9"/>
  <ignoredErrors>
    <ignoredError sqref="L35" formula="1"/>
  </ignoredErrors>
  <legacyDrawing r:id="rId2"/>
</worksheet>
</file>

<file path=xl/worksheets/sheet6.xml><?xml version="1.0" encoding="utf-8"?>
<worksheet xmlns="http://schemas.openxmlformats.org/spreadsheetml/2006/main" xmlns:r="http://schemas.openxmlformats.org/officeDocument/2006/relationships">
  <dimension ref="A1:N83"/>
  <sheetViews>
    <sheetView showGridLines="0" zoomScalePageLayoutView="0" workbookViewId="0" topLeftCell="A1">
      <selection activeCell="B4" sqref="B4"/>
    </sheetView>
  </sheetViews>
  <sheetFormatPr defaultColWidth="9.28125" defaultRowHeight="12.75"/>
  <cols>
    <col min="1" max="14" width="12.140625" style="75" customWidth="1"/>
    <col min="15" max="16384" width="9.28125" style="75" customWidth="1"/>
  </cols>
  <sheetData>
    <row r="1" spans="1:14" ht="10.5" customHeight="1">
      <c r="A1" s="277" t="s">
        <v>75</v>
      </c>
      <c r="B1" s="278"/>
      <c r="C1" s="278"/>
      <c r="D1" s="278"/>
      <c r="E1" s="278"/>
      <c r="F1" s="278"/>
      <c r="G1" s="278"/>
      <c r="H1" s="278"/>
      <c r="I1" s="278"/>
      <c r="J1" s="278"/>
      <c r="K1" s="278"/>
      <c r="L1" s="132"/>
      <c r="M1" s="121"/>
      <c r="N1" s="122"/>
    </row>
    <row r="2" spans="1:14" ht="10.5" customHeight="1" thickBot="1">
      <c r="A2" s="280" t="s">
        <v>79</v>
      </c>
      <c r="B2" s="281"/>
      <c r="C2" s="281"/>
      <c r="D2" s="281"/>
      <c r="E2" s="281"/>
      <c r="F2" s="281"/>
      <c r="G2" s="281"/>
      <c r="H2" s="281"/>
      <c r="I2" s="281"/>
      <c r="J2" s="281"/>
      <c r="K2" s="281"/>
      <c r="L2" s="133"/>
      <c r="M2" s="123"/>
      <c r="N2" s="123"/>
    </row>
    <row r="3" spans="1:14" s="39" customFormat="1" ht="10.5" customHeight="1">
      <c r="A3" s="114">
        <f>DATE('Start Here'!S129,5,1)</f>
        <v>39934</v>
      </c>
      <c r="B3" s="37" t="str">
        <f>'Start Here'!O40</f>
        <v>housecare</v>
      </c>
      <c r="C3" s="37" t="str">
        <f>'Start Here'!O41</f>
        <v>groceries</v>
      </c>
      <c r="D3" s="37" t="str">
        <f>'Start Here'!O42</f>
        <v>dining out</v>
      </c>
      <c r="E3" s="37" t="str">
        <f>'Start Here'!O43</f>
        <v>car gas</v>
      </c>
      <c r="F3" s="37" t="str">
        <f>'Start Here'!O44</f>
        <v>haircuts</v>
      </c>
      <c r="G3" s="37" t="str">
        <f>'Start Here'!O45</f>
        <v>misc.</v>
      </c>
      <c r="H3" s="37">
        <f>'Start Here'!O46</f>
        <v>0</v>
      </c>
      <c r="I3" s="37">
        <f>'Start Here'!O47</f>
        <v>0</v>
      </c>
      <c r="J3" s="37">
        <f>'Start Here'!O48</f>
        <v>0</v>
      </c>
      <c r="K3" s="37">
        <f>'Start Here'!O49</f>
        <v>0</v>
      </c>
      <c r="L3" s="134" t="s">
        <v>5</v>
      </c>
      <c r="M3" s="125" t="s">
        <v>3</v>
      </c>
      <c r="N3" s="38" t="s">
        <v>4</v>
      </c>
    </row>
    <row r="4" spans="1:14" ht="10.5" customHeight="1">
      <c r="A4" s="118">
        <v>1</v>
      </c>
      <c r="B4" s="76">
        <f>IF(B3=0,"This","")</f>
      </c>
      <c r="C4" s="76">
        <f aca="true" t="shared" si="0" ref="C4:K4">IF(C3=0,"This","")</f>
      </c>
      <c r="D4" s="76">
        <f t="shared" si="0"/>
      </c>
      <c r="E4" s="76">
        <f t="shared" si="0"/>
      </c>
      <c r="F4" s="76">
        <f t="shared" si="0"/>
      </c>
      <c r="G4" s="76">
        <f t="shared" si="0"/>
      </c>
      <c r="H4" s="76" t="str">
        <f t="shared" si="0"/>
        <v>This</v>
      </c>
      <c r="I4" s="76" t="str">
        <f t="shared" si="0"/>
        <v>This</v>
      </c>
      <c r="J4" s="76" t="str">
        <f t="shared" si="0"/>
        <v>This</v>
      </c>
      <c r="K4" s="76" t="str">
        <f t="shared" si="0"/>
        <v>This</v>
      </c>
      <c r="L4" s="77">
        <f aca="true" t="shared" si="1" ref="L4:L34">SUM(B4:K4)</f>
        <v>0</v>
      </c>
      <c r="M4" s="126"/>
      <c r="N4" s="77">
        <f>M4-L4-'Start Here'!O77-'Start Here'!O89</f>
        <v>-1844.5</v>
      </c>
    </row>
    <row r="5" spans="1:14" ht="10.5" customHeight="1">
      <c r="A5" s="118">
        <f aca="true" t="shared" si="2" ref="A5:A34">A4+1</f>
        <v>2</v>
      </c>
      <c r="B5" s="76">
        <f>IF(B3=0,"column","")</f>
      </c>
      <c r="C5" s="76">
        <f aca="true" t="shared" si="3" ref="C5:H5">IF(C3=0,"column","")</f>
      </c>
      <c r="D5" s="76">
        <f t="shared" si="3"/>
      </c>
      <c r="E5" s="76">
        <f t="shared" si="3"/>
      </c>
      <c r="F5" s="76">
        <f t="shared" si="3"/>
      </c>
      <c r="G5" s="76">
        <f t="shared" si="3"/>
      </c>
      <c r="H5" s="76" t="str">
        <f t="shared" si="3"/>
        <v>column</v>
      </c>
      <c r="I5" s="76" t="str">
        <f>IF(I3=0,"column","")</f>
        <v>column</v>
      </c>
      <c r="J5" s="76" t="str">
        <f>IF(J3=0,"column","")</f>
        <v>column</v>
      </c>
      <c r="K5" s="76" t="str">
        <f>IF(K3=0,"column","")</f>
        <v>column</v>
      </c>
      <c r="L5" s="77">
        <f t="shared" si="1"/>
        <v>0</v>
      </c>
      <c r="M5" s="126"/>
      <c r="N5" s="77">
        <f aca="true" t="shared" si="4" ref="N5:N34">N4+M5-L5</f>
        <v>-1844.5</v>
      </c>
    </row>
    <row r="6" spans="1:14" ht="10.5" customHeight="1">
      <c r="A6" s="118">
        <f t="shared" si="2"/>
        <v>3</v>
      </c>
      <c r="B6" s="76">
        <f>IF(B3=0,"stays","")</f>
      </c>
      <c r="C6" s="76">
        <f aca="true" t="shared" si="5" ref="C6:H6">IF(C3=0,"stays","")</f>
      </c>
      <c r="D6" s="76">
        <f t="shared" si="5"/>
      </c>
      <c r="E6" s="76">
        <f t="shared" si="5"/>
      </c>
      <c r="F6" s="76">
        <f t="shared" si="5"/>
      </c>
      <c r="G6" s="76">
        <f t="shared" si="5"/>
      </c>
      <c r="H6" s="76" t="str">
        <f t="shared" si="5"/>
        <v>stays</v>
      </c>
      <c r="I6" s="76" t="str">
        <f>IF(I3=0,"stays","")</f>
        <v>stays</v>
      </c>
      <c r="J6" s="76" t="str">
        <f>IF(J3=0,"stays","")</f>
        <v>stays</v>
      </c>
      <c r="K6" s="76" t="str">
        <f>IF(K3=0,"stays","")</f>
        <v>stays</v>
      </c>
      <c r="L6" s="77">
        <f t="shared" si="1"/>
        <v>0</v>
      </c>
      <c r="M6" s="126"/>
      <c r="N6" s="77">
        <f t="shared" si="4"/>
        <v>-1844.5</v>
      </c>
    </row>
    <row r="7" spans="1:14" ht="10.5" customHeight="1">
      <c r="A7" s="118">
        <f t="shared" si="2"/>
        <v>4</v>
      </c>
      <c r="B7" s="76">
        <f>IF(B3=0,"blank.","")</f>
      </c>
      <c r="C7" s="76">
        <f aca="true" t="shared" si="6" ref="C7:H7">IF(C3=0,"blank.","")</f>
      </c>
      <c r="D7" s="76">
        <f t="shared" si="6"/>
      </c>
      <c r="E7" s="76">
        <f t="shared" si="6"/>
      </c>
      <c r="F7" s="76">
        <f t="shared" si="6"/>
      </c>
      <c r="G7" s="76">
        <f t="shared" si="6"/>
      </c>
      <c r="H7" s="76" t="str">
        <f t="shared" si="6"/>
        <v>blank.</v>
      </c>
      <c r="I7" s="76" t="str">
        <f>IF(I3=0,"blank.","")</f>
        <v>blank.</v>
      </c>
      <c r="J7" s="76" t="str">
        <f>IF(J3=0,"blank.","")</f>
        <v>blank.</v>
      </c>
      <c r="K7" s="76" t="str">
        <f>IF(K3=0,"blank.","")</f>
        <v>blank.</v>
      </c>
      <c r="L7" s="77">
        <f t="shared" si="1"/>
        <v>0</v>
      </c>
      <c r="M7" s="126"/>
      <c r="N7" s="77">
        <f t="shared" si="4"/>
        <v>-1844.5</v>
      </c>
    </row>
    <row r="8" spans="1:14" ht="10.5" customHeight="1">
      <c r="A8" s="118">
        <f t="shared" si="2"/>
        <v>5</v>
      </c>
      <c r="B8" s="76">
        <f aca="true" t="shared" si="7" ref="B8:B34">IF($B$3=0," ","")</f>
      </c>
      <c r="C8" s="76">
        <f aca="true" t="shared" si="8" ref="C8:C34">IF($C$3=0," ","")</f>
      </c>
      <c r="D8" s="76">
        <f aca="true" t="shared" si="9" ref="D8:D34">IF($D$3=0," ","")</f>
      </c>
      <c r="E8" s="76">
        <f aca="true" t="shared" si="10" ref="E8:E34">IF($E$3=0," ","")</f>
      </c>
      <c r="F8" s="76">
        <f aca="true" t="shared" si="11" ref="F8:F34">IF($F$3=0," ","")</f>
      </c>
      <c r="G8" s="76">
        <f aca="true" t="shared" si="12" ref="G8:G34">IF($G$3=0," ","")</f>
      </c>
      <c r="H8" s="76" t="str">
        <f aca="true" t="shared" si="13" ref="H8:H34">IF($H$3=0," ","")</f>
        <v> </v>
      </c>
      <c r="I8" s="76" t="str">
        <f aca="true" t="shared" si="14" ref="I8:I34">IF($I$3=0," ","")</f>
        <v> </v>
      </c>
      <c r="J8" s="76" t="str">
        <f aca="true" t="shared" si="15" ref="J8:J34">IF($J$3=0," ","")</f>
        <v> </v>
      </c>
      <c r="K8" s="76" t="str">
        <f aca="true" t="shared" si="16" ref="K8:K34">IF($K$3=0," ","")</f>
        <v> </v>
      </c>
      <c r="L8" s="77">
        <f t="shared" si="1"/>
        <v>0</v>
      </c>
      <c r="M8" s="126"/>
      <c r="N8" s="77">
        <f t="shared" si="4"/>
        <v>-1844.5</v>
      </c>
    </row>
    <row r="9" spans="1:14" ht="10.5" customHeight="1">
      <c r="A9" s="118">
        <f t="shared" si="2"/>
        <v>6</v>
      </c>
      <c r="B9" s="76">
        <f t="shared" si="7"/>
      </c>
      <c r="C9" s="76">
        <f t="shared" si="8"/>
      </c>
      <c r="D9" s="76">
        <f t="shared" si="9"/>
      </c>
      <c r="E9" s="76">
        <f t="shared" si="10"/>
      </c>
      <c r="F9" s="76">
        <f t="shared" si="11"/>
      </c>
      <c r="G9" s="76">
        <f t="shared" si="12"/>
      </c>
      <c r="H9" s="76" t="str">
        <f t="shared" si="13"/>
        <v> </v>
      </c>
      <c r="I9" s="76" t="str">
        <f t="shared" si="14"/>
        <v> </v>
      </c>
      <c r="J9" s="76" t="str">
        <f t="shared" si="15"/>
        <v> </v>
      </c>
      <c r="K9" s="76" t="str">
        <f t="shared" si="16"/>
        <v> </v>
      </c>
      <c r="L9" s="77">
        <f t="shared" si="1"/>
        <v>0</v>
      </c>
      <c r="M9" s="126"/>
      <c r="N9" s="77">
        <f t="shared" si="4"/>
        <v>-1844.5</v>
      </c>
    </row>
    <row r="10" spans="1:14" ht="10.5" customHeight="1">
      <c r="A10" s="118">
        <f t="shared" si="2"/>
        <v>7</v>
      </c>
      <c r="B10" s="76">
        <f t="shared" si="7"/>
      </c>
      <c r="C10" s="76">
        <f t="shared" si="8"/>
      </c>
      <c r="D10" s="76">
        <f t="shared" si="9"/>
      </c>
      <c r="E10" s="76">
        <f t="shared" si="10"/>
      </c>
      <c r="F10" s="76">
        <f t="shared" si="11"/>
      </c>
      <c r="G10" s="76">
        <f t="shared" si="12"/>
      </c>
      <c r="H10" s="76" t="str">
        <f t="shared" si="13"/>
        <v> </v>
      </c>
      <c r="I10" s="76" t="str">
        <f t="shared" si="14"/>
        <v> </v>
      </c>
      <c r="J10" s="76" t="str">
        <f t="shared" si="15"/>
        <v> </v>
      </c>
      <c r="K10" s="76" t="str">
        <f t="shared" si="16"/>
        <v> </v>
      </c>
      <c r="L10" s="77">
        <f t="shared" si="1"/>
        <v>0</v>
      </c>
      <c r="M10" s="126"/>
      <c r="N10" s="77">
        <f t="shared" si="4"/>
        <v>-1844.5</v>
      </c>
    </row>
    <row r="11" spans="1:14" ht="10.5" customHeight="1">
      <c r="A11" s="118">
        <f t="shared" si="2"/>
        <v>8</v>
      </c>
      <c r="B11" s="76">
        <f t="shared" si="7"/>
      </c>
      <c r="C11" s="76">
        <f t="shared" si="8"/>
      </c>
      <c r="D11" s="76">
        <f t="shared" si="9"/>
      </c>
      <c r="E11" s="76">
        <f t="shared" si="10"/>
      </c>
      <c r="F11" s="76">
        <f t="shared" si="11"/>
      </c>
      <c r="G11" s="76">
        <f t="shared" si="12"/>
      </c>
      <c r="H11" s="76" t="str">
        <f t="shared" si="13"/>
        <v> </v>
      </c>
      <c r="I11" s="76" t="str">
        <f t="shared" si="14"/>
        <v> </v>
      </c>
      <c r="J11" s="76" t="str">
        <f t="shared" si="15"/>
        <v> </v>
      </c>
      <c r="K11" s="76" t="str">
        <f t="shared" si="16"/>
        <v> </v>
      </c>
      <c r="L11" s="77">
        <f t="shared" si="1"/>
        <v>0</v>
      </c>
      <c r="M11" s="126"/>
      <c r="N11" s="77">
        <f t="shared" si="4"/>
        <v>-1844.5</v>
      </c>
    </row>
    <row r="12" spans="1:14" ht="10.5" customHeight="1">
      <c r="A12" s="118">
        <f t="shared" si="2"/>
        <v>9</v>
      </c>
      <c r="B12" s="76">
        <f t="shared" si="7"/>
      </c>
      <c r="C12" s="76">
        <f t="shared" si="8"/>
      </c>
      <c r="D12" s="76">
        <f t="shared" si="9"/>
      </c>
      <c r="E12" s="76">
        <f t="shared" si="10"/>
      </c>
      <c r="F12" s="76">
        <f t="shared" si="11"/>
      </c>
      <c r="G12" s="76">
        <f t="shared" si="12"/>
      </c>
      <c r="H12" s="76" t="str">
        <f t="shared" si="13"/>
        <v> </v>
      </c>
      <c r="I12" s="76" t="str">
        <f t="shared" si="14"/>
        <v> </v>
      </c>
      <c r="J12" s="76" t="str">
        <f t="shared" si="15"/>
        <v> </v>
      </c>
      <c r="K12" s="76" t="str">
        <f t="shared" si="16"/>
        <v> </v>
      </c>
      <c r="L12" s="77">
        <f t="shared" si="1"/>
        <v>0</v>
      </c>
      <c r="M12" s="126"/>
      <c r="N12" s="77">
        <f t="shared" si="4"/>
        <v>-1844.5</v>
      </c>
    </row>
    <row r="13" spans="1:14" ht="10.5" customHeight="1">
      <c r="A13" s="118">
        <f t="shared" si="2"/>
        <v>10</v>
      </c>
      <c r="B13" s="76">
        <f t="shared" si="7"/>
      </c>
      <c r="C13" s="76">
        <f t="shared" si="8"/>
      </c>
      <c r="D13" s="76">
        <f t="shared" si="9"/>
      </c>
      <c r="E13" s="76">
        <f t="shared" si="10"/>
      </c>
      <c r="F13" s="76">
        <f t="shared" si="11"/>
      </c>
      <c r="G13" s="76">
        <f t="shared" si="12"/>
      </c>
      <c r="H13" s="76" t="str">
        <f t="shared" si="13"/>
        <v> </v>
      </c>
      <c r="I13" s="76" t="str">
        <f t="shared" si="14"/>
        <v> </v>
      </c>
      <c r="J13" s="76" t="str">
        <f t="shared" si="15"/>
        <v> </v>
      </c>
      <c r="K13" s="76" t="str">
        <f t="shared" si="16"/>
        <v> </v>
      </c>
      <c r="L13" s="77">
        <f t="shared" si="1"/>
        <v>0</v>
      </c>
      <c r="M13" s="126"/>
      <c r="N13" s="77">
        <f t="shared" si="4"/>
        <v>-1844.5</v>
      </c>
    </row>
    <row r="14" spans="1:14" ht="10.5" customHeight="1">
      <c r="A14" s="118">
        <f t="shared" si="2"/>
        <v>11</v>
      </c>
      <c r="B14" s="76">
        <f t="shared" si="7"/>
      </c>
      <c r="C14" s="76">
        <f t="shared" si="8"/>
      </c>
      <c r="D14" s="76">
        <f t="shared" si="9"/>
      </c>
      <c r="E14" s="76">
        <f t="shared" si="10"/>
      </c>
      <c r="F14" s="76">
        <f t="shared" si="11"/>
      </c>
      <c r="G14" s="76">
        <f t="shared" si="12"/>
      </c>
      <c r="H14" s="76" t="str">
        <f t="shared" si="13"/>
        <v> </v>
      </c>
      <c r="I14" s="76" t="str">
        <f t="shared" si="14"/>
        <v> </v>
      </c>
      <c r="J14" s="76" t="str">
        <f t="shared" si="15"/>
        <v> </v>
      </c>
      <c r="K14" s="76" t="str">
        <f t="shared" si="16"/>
        <v> </v>
      </c>
      <c r="L14" s="77">
        <f t="shared" si="1"/>
        <v>0</v>
      </c>
      <c r="M14" s="126"/>
      <c r="N14" s="77">
        <f t="shared" si="4"/>
        <v>-1844.5</v>
      </c>
    </row>
    <row r="15" spans="1:14" ht="10.5" customHeight="1">
      <c r="A15" s="118">
        <f t="shared" si="2"/>
        <v>12</v>
      </c>
      <c r="B15" s="76">
        <f t="shared" si="7"/>
      </c>
      <c r="C15" s="76">
        <f t="shared" si="8"/>
      </c>
      <c r="D15" s="76">
        <f t="shared" si="9"/>
      </c>
      <c r="E15" s="76">
        <f t="shared" si="10"/>
      </c>
      <c r="F15" s="76">
        <f t="shared" si="11"/>
      </c>
      <c r="G15" s="76">
        <f t="shared" si="12"/>
      </c>
      <c r="H15" s="76" t="str">
        <f t="shared" si="13"/>
        <v> </v>
      </c>
      <c r="I15" s="76" t="str">
        <f t="shared" si="14"/>
        <v> </v>
      </c>
      <c r="J15" s="76" t="str">
        <f t="shared" si="15"/>
        <v> </v>
      </c>
      <c r="K15" s="76" t="str">
        <f t="shared" si="16"/>
        <v> </v>
      </c>
      <c r="L15" s="77">
        <f t="shared" si="1"/>
        <v>0</v>
      </c>
      <c r="M15" s="126"/>
      <c r="N15" s="77">
        <f t="shared" si="4"/>
        <v>-1844.5</v>
      </c>
    </row>
    <row r="16" spans="1:14" ht="10.5" customHeight="1">
      <c r="A16" s="118">
        <f t="shared" si="2"/>
        <v>13</v>
      </c>
      <c r="B16" s="76">
        <f t="shared" si="7"/>
      </c>
      <c r="C16" s="76">
        <f t="shared" si="8"/>
      </c>
      <c r="D16" s="76">
        <f t="shared" si="9"/>
      </c>
      <c r="E16" s="76">
        <f t="shared" si="10"/>
      </c>
      <c r="F16" s="76">
        <f t="shared" si="11"/>
      </c>
      <c r="G16" s="76">
        <f t="shared" si="12"/>
      </c>
      <c r="H16" s="76" t="str">
        <f t="shared" si="13"/>
        <v> </v>
      </c>
      <c r="I16" s="76" t="str">
        <f t="shared" si="14"/>
        <v> </v>
      </c>
      <c r="J16" s="76" t="str">
        <f t="shared" si="15"/>
        <v> </v>
      </c>
      <c r="K16" s="76" t="str">
        <f t="shared" si="16"/>
        <v> </v>
      </c>
      <c r="L16" s="77">
        <f t="shared" si="1"/>
        <v>0</v>
      </c>
      <c r="M16" s="126"/>
      <c r="N16" s="77">
        <f t="shared" si="4"/>
        <v>-1844.5</v>
      </c>
    </row>
    <row r="17" spans="1:14" ht="10.5" customHeight="1">
      <c r="A17" s="118">
        <f t="shared" si="2"/>
        <v>14</v>
      </c>
      <c r="B17" s="76">
        <f t="shared" si="7"/>
      </c>
      <c r="C17" s="76">
        <f t="shared" si="8"/>
      </c>
      <c r="D17" s="76">
        <f t="shared" si="9"/>
      </c>
      <c r="E17" s="76">
        <f t="shared" si="10"/>
      </c>
      <c r="F17" s="76">
        <f t="shared" si="11"/>
      </c>
      <c r="G17" s="76">
        <f t="shared" si="12"/>
      </c>
      <c r="H17" s="76" t="str">
        <f t="shared" si="13"/>
        <v> </v>
      </c>
      <c r="I17" s="76" t="str">
        <f t="shared" si="14"/>
        <v> </v>
      </c>
      <c r="J17" s="76" t="str">
        <f t="shared" si="15"/>
        <v> </v>
      </c>
      <c r="K17" s="76" t="str">
        <f t="shared" si="16"/>
        <v> </v>
      </c>
      <c r="L17" s="77">
        <f t="shared" si="1"/>
        <v>0</v>
      </c>
      <c r="M17" s="126"/>
      <c r="N17" s="77">
        <f t="shared" si="4"/>
        <v>-1844.5</v>
      </c>
    </row>
    <row r="18" spans="1:14" ht="10.5" customHeight="1">
      <c r="A18" s="118">
        <f t="shared" si="2"/>
        <v>15</v>
      </c>
      <c r="B18" s="76">
        <f t="shared" si="7"/>
      </c>
      <c r="C18" s="76">
        <f t="shared" si="8"/>
      </c>
      <c r="D18" s="76">
        <f t="shared" si="9"/>
      </c>
      <c r="E18" s="76">
        <f t="shared" si="10"/>
      </c>
      <c r="F18" s="76">
        <f t="shared" si="11"/>
      </c>
      <c r="G18" s="76">
        <f t="shared" si="12"/>
      </c>
      <c r="H18" s="76" t="str">
        <f t="shared" si="13"/>
        <v> </v>
      </c>
      <c r="I18" s="76" t="str">
        <f t="shared" si="14"/>
        <v> </v>
      </c>
      <c r="J18" s="76" t="str">
        <f t="shared" si="15"/>
        <v> </v>
      </c>
      <c r="K18" s="76" t="str">
        <f t="shared" si="16"/>
        <v> </v>
      </c>
      <c r="L18" s="77">
        <f t="shared" si="1"/>
        <v>0</v>
      </c>
      <c r="M18" s="126"/>
      <c r="N18" s="77">
        <f t="shared" si="4"/>
        <v>-1844.5</v>
      </c>
    </row>
    <row r="19" spans="1:14" ht="10.5" customHeight="1">
      <c r="A19" s="118">
        <f t="shared" si="2"/>
        <v>16</v>
      </c>
      <c r="B19" s="76">
        <f t="shared" si="7"/>
      </c>
      <c r="C19" s="76">
        <f t="shared" si="8"/>
      </c>
      <c r="D19" s="76">
        <f>IF($D$3=0," ","")</f>
      </c>
      <c r="E19" s="76">
        <f t="shared" si="10"/>
      </c>
      <c r="F19" s="76">
        <f t="shared" si="11"/>
      </c>
      <c r="G19" s="76">
        <f t="shared" si="12"/>
      </c>
      <c r="H19" s="76" t="str">
        <f t="shared" si="13"/>
        <v> </v>
      </c>
      <c r="I19" s="76" t="str">
        <f t="shared" si="14"/>
        <v> </v>
      </c>
      <c r="J19" s="76" t="str">
        <f t="shared" si="15"/>
        <v> </v>
      </c>
      <c r="K19" s="76" t="str">
        <f t="shared" si="16"/>
        <v> </v>
      </c>
      <c r="L19" s="77">
        <f t="shared" si="1"/>
        <v>0</v>
      </c>
      <c r="M19" s="126"/>
      <c r="N19" s="77">
        <f t="shared" si="4"/>
        <v>-1844.5</v>
      </c>
    </row>
    <row r="20" spans="1:14" ht="10.5" customHeight="1">
      <c r="A20" s="118">
        <f t="shared" si="2"/>
        <v>17</v>
      </c>
      <c r="B20" s="76">
        <f t="shared" si="7"/>
      </c>
      <c r="C20" s="76">
        <f t="shared" si="8"/>
      </c>
      <c r="D20" s="76">
        <f t="shared" si="9"/>
      </c>
      <c r="E20" s="76">
        <f t="shared" si="10"/>
      </c>
      <c r="F20" s="76">
        <f t="shared" si="11"/>
      </c>
      <c r="G20" s="76">
        <f t="shared" si="12"/>
      </c>
      <c r="H20" s="76" t="str">
        <f t="shared" si="13"/>
        <v> </v>
      </c>
      <c r="I20" s="76" t="str">
        <f t="shared" si="14"/>
        <v> </v>
      </c>
      <c r="J20" s="76" t="str">
        <f t="shared" si="15"/>
        <v> </v>
      </c>
      <c r="K20" s="76" t="str">
        <f t="shared" si="16"/>
        <v> </v>
      </c>
      <c r="L20" s="77">
        <f t="shared" si="1"/>
        <v>0</v>
      </c>
      <c r="M20" s="126"/>
      <c r="N20" s="77">
        <f t="shared" si="4"/>
        <v>-1844.5</v>
      </c>
    </row>
    <row r="21" spans="1:14" ht="10.5" customHeight="1">
      <c r="A21" s="118">
        <f t="shared" si="2"/>
        <v>18</v>
      </c>
      <c r="B21" s="76">
        <f t="shared" si="7"/>
      </c>
      <c r="C21" s="76">
        <f t="shared" si="8"/>
      </c>
      <c r="D21" s="76">
        <f t="shared" si="9"/>
      </c>
      <c r="E21" s="76">
        <f t="shared" si="10"/>
      </c>
      <c r="F21" s="76">
        <f t="shared" si="11"/>
      </c>
      <c r="G21" s="76">
        <f t="shared" si="12"/>
      </c>
      <c r="H21" s="76" t="str">
        <f t="shared" si="13"/>
        <v> </v>
      </c>
      <c r="I21" s="76" t="str">
        <f t="shared" si="14"/>
        <v> </v>
      </c>
      <c r="J21" s="76" t="str">
        <f t="shared" si="15"/>
        <v> </v>
      </c>
      <c r="K21" s="76" t="str">
        <f t="shared" si="16"/>
        <v> </v>
      </c>
      <c r="L21" s="77">
        <f t="shared" si="1"/>
        <v>0</v>
      </c>
      <c r="M21" s="126"/>
      <c r="N21" s="77">
        <f t="shared" si="4"/>
        <v>-1844.5</v>
      </c>
    </row>
    <row r="22" spans="1:14" ht="10.5" customHeight="1">
      <c r="A22" s="118">
        <f t="shared" si="2"/>
        <v>19</v>
      </c>
      <c r="B22" s="76">
        <f t="shared" si="7"/>
      </c>
      <c r="C22" s="76">
        <f t="shared" si="8"/>
      </c>
      <c r="D22" s="76">
        <f t="shared" si="9"/>
      </c>
      <c r="E22" s="76">
        <f t="shared" si="10"/>
      </c>
      <c r="F22" s="76">
        <f t="shared" si="11"/>
      </c>
      <c r="G22" s="76">
        <f t="shared" si="12"/>
      </c>
      <c r="H22" s="76" t="str">
        <f t="shared" si="13"/>
        <v> </v>
      </c>
      <c r="I22" s="76" t="str">
        <f t="shared" si="14"/>
        <v> </v>
      </c>
      <c r="J22" s="76" t="str">
        <f t="shared" si="15"/>
        <v> </v>
      </c>
      <c r="K22" s="76" t="str">
        <f t="shared" si="16"/>
        <v> </v>
      </c>
      <c r="L22" s="77">
        <f t="shared" si="1"/>
        <v>0</v>
      </c>
      <c r="M22" s="126"/>
      <c r="N22" s="79">
        <f t="shared" si="4"/>
        <v>-1844.5</v>
      </c>
    </row>
    <row r="23" spans="1:14" ht="10.5" customHeight="1">
      <c r="A23" s="118">
        <f t="shared" si="2"/>
        <v>20</v>
      </c>
      <c r="B23" s="76">
        <f t="shared" si="7"/>
      </c>
      <c r="C23" s="76">
        <f t="shared" si="8"/>
      </c>
      <c r="D23" s="76">
        <f t="shared" si="9"/>
      </c>
      <c r="E23" s="76">
        <f t="shared" si="10"/>
      </c>
      <c r="F23" s="76">
        <f t="shared" si="11"/>
      </c>
      <c r="G23" s="76">
        <f t="shared" si="12"/>
      </c>
      <c r="H23" s="76" t="str">
        <f t="shared" si="13"/>
        <v> </v>
      </c>
      <c r="I23" s="76" t="str">
        <f t="shared" si="14"/>
        <v> </v>
      </c>
      <c r="J23" s="76" t="str">
        <f t="shared" si="15"/>
        <v> </v>
      </c>
      <c r="K23" s="76" t="str">
        <f t="shared" si="16"/>
        <v> </v>
      </c>
      <c r="L23" s="77">
        <f t="shared" si="1"/>
        <v>0</v>
      </c>
      <c r="M23" s="126"/>
      <c r="N23" s="79">
        <f t="shared" si="4"/>
        <v>-1844.5</v>
      </c>
    </row>
    <row r="24" spans="1:14" ht="10.5" customHeight="1">
      <c r="A24" s="118">
        <f t="shared" si="2"/>
        <v>21</v>
      </c>
      <c r="B24" s="76">
        <f t="shared" si="7"/>
      </c>
      <c r="C24" s="76">
        <f t="shared" si="8"/>
      </c>
      <c r="D24" s="76">
        <f t="shared" si="9"/>
      </c>
      <c r="E24" s="76">
        <f t="shared" si="10"/>
      </c>
      <c r="F24" s="76">
        <f t="shared" si="11"/>
      </c>
      <c r="G24" s="76">
        <f t="shared" si="12"/>
      </c>
      <c r="H24" s="76" t="str">
        <f t="shared" si="13"/>
        <v> </v>
      </c>
      <c r="I24" s="76" t="str">
        <f t="shared" si="14"/>
        <v> </v>
      </c>
      <c r="J24" s="76" t="str">
        <f t="shared" si="15"/>
        <v> </v>
      </c>
      <c r="K24" s="76" t="str">
        <f t="shared" si="16"/>
        <v> </v>
      </c>
      <c r="L24" s="77">
        <f t="shared" si="1"/>
        <v>0</v>
      </c>
      <c r="M24" s="126"/>
      <c r="N24" s="79">
        <f t="shared" si="4"/>
        <v>-1844.5</v>
      </c>
    </row>
    <row r="25" spans="1:14" ht="10.5" customHeight="1">
      <c r="A25" s="118">
        <f t="shared" si="2"/>
        <v>22</v>
      </c>
      <c r="B25" s="76">
        <f t="shared" si="7"/>
      </c>
      <c r="C25" s="76">
        <f t="shared" si="8"/>
      </c>
      <c r="D25" s="76">
        <f t="shared" si="9"/>
      </c>
      <c r="E25" s="76">
        <f t="shared" si="10"/>
      </c>
      <c r="F25" s="76">
        <f t="shared" si="11"/>
      </c>
      <c r="G25" s="76">
        <f t="shared" si="12"/>
      </c>
      <c r="H25" s="76" t="str">
        <f t="shared" si="13"/>
        <v> </v>
      </c>
      <c r="I25" s="76" t="str">
        <f t="shared" si="14"/>
        <v> </v>
      </c>
      <c r="J25" s="76" t="str">
        <f t="shared" si="15"/>
        <v> </v>
      </c>
      <c r="K25" s="76" t="str">
        <f t="shared" si="16"/>
        <v> </v>
      </c>
      <c r="L25" s="77">
        <f t="shared" si="1"/>
        <v>0</v>
      </c>
      <c r="M25" s="126"/>
      <c r="N25" s="79">
        <f t="shared" si="4"/>
        <v>-1844.5</v>
      </c>
    </row>
    <row r="26" spans="1:14" ht="10.5" customHeight="1">
      <c r="A26" s="118">
        <f t="shared" si="2"/>
        <v>23</v>
      </c>
      <c r="B26" s="76">
        <f t="shared" si="7"/>
      </c>
      <c r="C26" s="76">
        <f t="shared" si="8"/>
      </c>
      <c r="D26" s="76">
        <f t="shared" si="9"/>
      </c>
      <c r="E26" s="76">
        <f t="shared" si="10"/>
      </c>
      <c r="F26" s="76">
        <f t="shared" si="11"/>
      </c>
      <c r="G26" s="76">
        <f t="shared" si="12"/>
      </c>
      <c r="H26" s="76" t="str">
        <f t="shared" si="13"/>
        <v> </v>
      </c>
      <c r="I26" s="76" t="str">
        <f t="shared" si="14"/>
        <v> </v>
      </c>
      <c r="J26" s="76" t="str">
        <f t="shared" si="15"/>
        <v> </v>
      </c>
      <c r="K26" s="76" t="str">
        <f t="shared" si="16"/>
        <v> </v>
      </c>
      <c r="L26" s="77">
        <f t="shared" si="1"/>
        <v>0</v>
      </c>
      <c r="M26" s="126"/>
      <c r="N26" s="79">
        <f t="shared" si="4"/>
        <v>-1844.5</v>
      </c>
    </row>
    <row r="27" spans="1:14" ht="10.5" customHeight="1">
      <c r="A27" s="118">
        <f t="shared" si="2"/>
        <v>24</v>
      </c>
      <c r="B27" s="76">
        <f t="shared" si="7"/>
      </c>
      <c r="C27" s="76">
        <f t="shared" si="8"/>
      </c>
      <c r="D27" s="76">
        <f t="shared" si="9"/>
      </c>
      <c r="E27" s="76">
        <f t="shared" si="10"/>
      </c>
      <c r="F27" s="76">
        <f t="shared" si="11"/>
      </c>
      <c r="G27" s="76">
        <f t="shared" si="12"/>
      </c>
      <c r="H27" s="76" t="str">
        <f t="shared" si="13"/>
        <v> </v>
      </c>
      <c r="I27" s="76" t="str">
        <f t="shared" si="14"/>
        <v> </v>
      </c>
      <c r="J27" s="76" t="str">
        <f t="shared" si="15"/>
        <v> </v>
      </c>
      <c r="K27" s="76" t="str">
        <f t="shared" si="16"/>
        <v> </v>
      </c>
      <c r="L27" s="77">
        <f t="shared" si="1"/>
        <v>0</v>
      </c>
      <c r="M27" s="126"/>
      <c r="N27" s="79">
        <f t="shared" si="4"/>
        <v>-1844.5</v>
      </c>
    </row>
    <row r="28" spans="1:14" ht="10.5" customHeight="1">
      <c r="A28" s="118">
        <f t="shared" si="2"/>
        <v>25</v>
      </c>
      <c r="B28" s="76">
        <f t="shared" si="7"/>
      </c>
      <c r="C28" s="76">
        <f t="shared" si="8"/>
      </c>
      <c r="D28" s="76">
        <f t="shared" si="9"/>
      </c>
      <c r="E28" s="76">
        <f t="shared" si="10"/>
      </c>
      <c r="F28" s="76">
        <f t="shared" si="11"/>
      </c>
      <c r="G28" s="76">
        <f t="shared" si="12"/>
      </c>
      <c r="H28" s="76" t="str">
        <f t="shared" si="13"/>
        <v> </v>
      </c>
      <c r="I28" s="76" t="str">
        <f t="shared" si="14"/>
        <v> </v>
      </c>
      <c r="J28" s="76" t="str">
        <f t="shared" si="15"/>
        <v> </v>
      </c>
      <c r="K28" s="76" t="str">
        <f t="shared" si="16"/>
        <v> </v>
      </c>
      <c r="L28" s="77">
        <f t="shared" si="1"/>
        <v>0</v>
      </c>
      <c r="M28" s="126"/>
      <c r="N28" s="79">
        <f t="shared" si="4"/>
        <v>-1844.5</v>
      </c>
    </row>
    <row r="29" spans="1:14" ht="10.5" customHeight="1">
      <c r="A29" s="118">
        <f t="shared" si="2"/>
        <v>26</v>
      </c>
      <c r="B29" s="76">
        <f t="shared" si="7"/>
      </c>
      <c r="C29" s="76">
        <f t="shared" si="8"/>
      </c>
      <c r="D29" s="76">
        <f t="shared" si="9"/>
      </c>
      <c r="E29" s="76">
        <f t="shared" si="10"/>
      </c>
      <c r="F29" s="76">
        <f t="shared" si="11"/>
      </c>
      <c r="G29" s="76">
        <f t="shared" si="12"/>
      </c>
      <c r="H29" s="76" t="str">
        <f t="shared" si="13"/>
        <v> </v>
      </c>
      <c r="I29" s="76" t="str">
        <f t="shared" si="14"/>
        <v> </v>
      </c>
      <c r="J29" s="76" t="str">
        <f t="shared" si="15"/>
        <v> </v>
      </c>
      <c r="K29" s="76" t="str">
        <f t="shared" si="16"/>
        <v> </v>
      </c>
      <c r="L29" s="77">
        <f t="shared" si="1"/>
        <v>0</v>
      </c>
      <c r="M29" s="126"/>
      <c r="N29" s="79">
        <f t="shared" si="4"/>
        <v>-1844.5</v>
      </c>
    </row>
    <row r="30" spans="1:14" ht="10.5" customHeight="1">
      <c r="A30" s="118">
        <f t="shared" si="2"/>
        <v>27</v>
      </c>
      <c r="B30" s="76">
        <f t="shared" si="7"/>
      </c>
      <c r="C30" s="76">
        <f t="shared" si="8"/>
      </c>
      <c r="D30" s="76">
        <f t="shared" si="9"/>
      </c>
      <c r="E30" s="76">
        <f t="shared" si="10"/>
      </c>
      <c r="F30" s="76">
        <f t="shared" si="11"/>
      </c>
      <c r="G30" s="76">
        <f t="shared" si="12"/>
      </c>
      <c r="H30" s="76" t="str">
        <f t="shared" si="13"/>
        <v> </v>
      </c>
      <c r="I30" s="76" t="str">
        <f t="shared" si="14"/>
        <v> </v>
      </c>
      <c r="J30" s="76" t="str">
        <f t="shared" si="15"/>
        <v> </v>
      </c>
      <c r="K30" s="76" t="str">
        <f t="shared" si="16"/>
        <v> </v>
      </c>
      <c r="L30" s="77">
        <f t="shared" si="1"/>
        <v>0</v>
      </c>
      <c r="M30" s="126"/>
      <c r="N30" s="79">
        <f t="shared" si="4"/>
        <v>-1844.5</v>
      </c>
    </row>
    <row r="31" spans="1:14" ht="10.5" customHeight="1">
      <c r="A31" s="118">
        <f t="shared" si="2"/>
        <v>28</v>
      </c>
      <c r="B31" s="76">
        <f t="shared" si="7"/>
      </c>
      <c r="C31" s="76">
        <f t="shared" si="8"/>
      </c>
      <c r="D31" s="76">
        <f t="shared" si="9"/>
      </c>
      <c r="E31" s="76">
        <f t="shared" si="10"/>
      </c>
      <c r="F31" s="76">
        <f t="shared" si="11"/>
      </c>
      <c r="G31" s="76">
        <f t="shared" si="12"/>
      </c>
      <c r="H31" s="76" t="str">
        <f t="shared" si="13"/>
        <v> </v>
      </c>
      <c r="I31" s="76" t="str">
        <f t="shared" si="14"/>
        <v> </v>
      </c>
      <c r="J31" s="76" t="str">
        <f t="shared" si="15"/>
        <v> </v>
      </c>
      <c r="K31" s="76" t="str">
        <f t="shared" si="16"/>
        <v> </v>
      </c>
      <c r="L31" s="77">
        <f t="shared" si="1"/>
        <v>0</v>
      </c>
      <c r="M31" s="126"/>
      <c r="N31" s="79">
        <f t="shared" si="4"/>
        <v>-1844.5</v>
      </c>
    </row>
    <row r="32" spans="1:14" ht="10.5" customHeight="1">
      <c r="A32" s="118">
        <f t="shared" si="2"/>
        <v>29</v>
      </c>
      <c r="B32" s="76">
        <f t="shared" si="7"/>
      </c>
      <c r="C32" s="76">
        <f t="shared" si="8"/>
      </c>
      <c r="D32" s="76">
        <f t="shared" si="9"/>
      </c>
      <c r="E32" s="76">
        <f t="shared" si="10"/>
      </c>
      <c r="F32" s="76">
        <f t="shared" si="11"/>
      </c>
      <c r="G32" s="76">
        <f t="shared" si="12"/>
      </c>
      <c r="H32" s="76" t="str">
        <f t="shared" si="13"/>
        <v> </v>
      </c>
      <c r="I32" s="76" t="str">
        <f t="shared" si="14"/>
        <v> </v>
      </c>
      <c r="J32" s="76" t="str">
        <f t="shared" si="15"/>
        <v> </v>
      </c>
      <c r="K32" s="76" t="str">
        <f t="shared" si="16"/>
        <v> </v>
      </c>
      <c r="L32" s="77">
        <f t="shared" si="1"/>
        <v>0</v>
      </c>
      <c r="M32" s="126"/>
      <c r="N32" s="77">
        <f t="shared" si="4"/>
        <v>-1844.5</v>
      </c>
    </row>
    <row r="33" spans="1:14" ht="10.5" customHeight="1">
      <c r="A33" s="118">
        <f t="shared" si="2"/>
        <v>30</v>
      </c>
      <c r="B33" s="76">
        <f t="shared" si="7"/>
      </c>
      <c r="C33" s="76">
        <f t="shared" si="8"/>
      </c>
      <c r="D33" s="76">
        <f t="shared" si="9"/>
      </c>
      <c r="E33" s="76">
        <f t="shared" si="10"/>
      </c>
      <c r="F33" s="76">
        <f t="shared" si="11"/>
      </c>
      <c r="G33" s="76">
        <f t="shared" si="12"/>
      </c>
      <c r="H33" s="76" t="str">
        <f t="shared" si="13"/>
        <v> </v>
      </c>
      <c r="I33" s="76" t="str">
        <f t="shared" si="14"/>
        <v> </v>
      </c>
      <c r="J33" s="76" t="str">
        <f t="shared" si="15"/>
        <v> </v>
      </c>
      <c r="K33" s="76" t="str">
        <f t="shared" si="16"/>
        <v> </v>
      </c>
      <c r="L33" s="77">
        <f t="shared" si="1"/>
        <v>0</v>
      </c>
      <c r="M33" s="126"/>
      <c r="N33" s="77">
        <f t="shared" si="4"/>
        <v>-1844.5</v>
      </c>
    </row>
    <row r="34" spans="1:14" ht="10.5" customHeight="1" thickBot="1">
      <c r="A34" s="118">
        <f t="shared" si="2"/>
        <v>31</v>
      </c>
      <c r="B34" s="76">
        <f t="shared" si="7"/>
      </c>
      <c r="C34" s="76">
        <f t="shared" si="8"/>
      </c>
      <c r="D34" s="76">
        <f t="shared" si="9"/>
      </c>
      <c r="E34" s="76">
        <f t="shared" si="10"/>
      </c>
      <c r="F34" s="76">
        <f t="shared" si="11"/>
      </c>
      <c r="G34" s="76">
        <f t="shared" si="12"/>
      </c>
      <c r="H34" s="76" t="str">
        <f t="shared" si="13"/>
        <v> </v>
      </c>
      <c r="I34" s="76" t="str">
        <f t="shared" si="14"/>
        <v> </v>
      </c>
      <c r="J34" s="76" t="str">
        <f t="shared" si="15"/>
        <v> </v>
      </c>
      <c r="K34" s="124" t="str">
        <f t="shared" si="16"/>
        <v> </v>
      </c>
      <c r="L34" s="77">
        <f t="shared" si="1"/>
        <v>0</v>
      </c>
      <c r="M34" s="127"/>
      <c r="N34" s="77">
        <f t="shared" si="4"/>
        <v>-1844.5</v>
      </c>
    </row>
    <row r="35" spans="1:14" ht="10.5" customHeight="1">
      <c r="A35" s="80" t="s">
        <v>5</v>
      </c>
      <c r="B35" s="81">
        <f>IF($B$3=0," ",SUM(B4:B34))</f>
        <v>0</v>
      </c>
      <c r="C35" s="81">
        <f>IF($C$3=0," ",SUM(C4:C34))</f>
        <v>0</v>
      </c>
      <c r="D35" s="81">
        <f>IF($D$3=0," ",SUM(D4:D34))</f>
        <v>0</v>
      </c>
      <c r="E35" s="81">
        <f>IF($E$3=0," ",SUM(E4:E34))</f>
        <v>0</v>
      </c>
      <c r="F35" s="81">
        <f>IF($F$3=0," ",SUM(F4:F34))</f>
        <v>0</v>
      </c>
      <c r="G35" s="81">
        <f>IF($G$3=0," ",SUM(G4:G34))</f>
        <v>0</v>
      </c>
      <c r="H35" s="81" t="str">
        <f>IF($H$3=0," ",SUM(H4:H34))</f>
        <v> </v>
      </c>
      <c r="I35" s="81" t="str">
        <f>IF($I$3=0," ",SUM(I4:I34))</f>
        <v> </v>
      </c>
      <c r="J35" s="81" t="str">
        <f>IF($J$3=0," ",SUM(J4:J34))</f>
        <v> </v>
      </c>
      <c r="K35" s="81" t="str">
        <f>IF($K$3=0," ",SUM(K4:K34))</f>
        <v> </v>
      </c>
      <c r="L35" s="135">
        <f>SUM(L4:L34)</f>
        <v>0</v>
      </c>
      <c r="M35" s="128">
        <f>SUM(M4:M34)</f>
        <v>0</v>
      </c>
      <c r="N35" s="82">
        <f>N34</f>
        <v>-1844.5</v>
      </c>
    </row>
    <row r="36" spans="1:14" ht="10.5" customHeight="1">
      <c r="A36" s="83" t="s">
        <v>2</v>
      </c>
      <c r="B36" s="84">
        <f>IF($B$3=0," ",'Start Here'!J96)</f>
        <v>30</v>
      </c>
      <c r="C36" s="84">
        <f>IF($C$3=0," ",'Start Here'!J97)</f>
        <v>400</v>
      </c>
      <c r="D36" s="84">
        <f>IF($D$3=0," ",'Start Here'!J98)</f>
        <v>85</v>
      </c>
      <c r="E36" s="84">
        <f>IF($E$3=0," ",'Start Here'!J99)</f>
        <v>100</v>
      </c>
      <c r="F36" s="84">
        <f>IF($F$3=0," ",'Start Here'!J100)</f>
        <v>35</v>
      </c>
      <c r="G36" s="84">
        <f>IF($G$3=0," ",'Start Here'!J101)</f>
        <v>55.5</v>
      </c>
      <c r="H36" s="84" t="str">
        <f>IF($H$3=0," ",'Start Here'!J102)</f>
        <v> </v>
      </c>
      <c r="I36" s="84" t="str">
        <f>IF($I$3=0," ",'Start Here'!J103)</f>
        <v> </v>
      </c>
      <c r="J36" s="84" t="str">
        <f>IF($J$3=0," ",'Start Here'!J104)</f>
        <v> </v>
      </c>
      <c r="K36" s="84" t="str">
        <f>IF($K$3=0," ",'Start Here'!J105)</f>
        <v> </v>
      </c>
      <c r="L36" s="136">
        <f>SUM(B36:K36)</f>
        <v>705.5</v>
      </c>
      <c r="M36" s="129"/>
      <c r="N36" s="85"/>
    </row>
    <row r="37" spans="1:14" ht="10.5" customHeight="1">
      <c r="A37" s="86" t="s">
        <v>1</v>
      </c>
      <c r="B37" s="47">
        <f aca="true" t="shared" si="17" ref="B37:K37">IF(B3=0," ",B36-B35)</f>
        <v>30</v>
      </c>
      <c r="C37" s="47">
        <f t="shared" si="17"/>
        <v>400</v>
      </c>
      <c r="D37" s="47">
        <f t="shared" si="17"/>
        <v>85</v>
      </c>
      <c r="E37" s="47">
        <f t="shared" si="17"/>
        <v>100</v>
      </c>
      <c r="F37" s="47">
        <f t="shared" si="17"/>
        <v>35</v>
      </c>
      <c r="G37" s="47">
        <f t="shared" si="17"/>
        <v>55.5</v>
      </c>
      <c r="H37" s="47" t="str">
        <f t="shared" si="17"/>
        <v> </v>
      </c>
      <c r="I37" s="47" t="str">
        <f t="shared" si="17"/>
        <v> </v>
      </c>
      <c r="J37" s="47" t="str">
        <f t="shared" si="17"/>
        <v> </v>
      </c>
      <c r="K37" s="47" t="str">
        <f t="shared" si="17"/>
        <v> </v>
      </c>
      <c r="L37" s="137">
        <f>L36-L35</f>
        <v>705.5</v>
      </c>
      <c r="M37" s="130"/>
      <c r="N37" s="85">
        <f>IF((SUM(B4:K31)+SUM(M4:M31)+SUM(C42:C51)+SUM(G42:G51))&gt;0,1,0)</f>
        <v>0</v>
      </c>
    </row>
    <row r="38" spans="1:14" s="40" customFormat="1" ht="10.5" customHeight="1" thickBot="1">
      <c r="A38" s="115">
        <f aca="true" t="shared" si="18" ref="A38:N38">A3</f>
        <v>39934</v>
      </c>
      <c r="B38" s="41" t="str">
        <f t="shared" si="18"/>
        <v>housecare</v>
      </c>
      <c r="C38" s="41" t="str">
        <f t="shared" si="18"/>
        <v>groceries</v>
      </c>
      <c r="D38" s="41" t="str">
        <f t="shared" si="18"/>
        <v>dining out</v>
      </c>
      <c r="E38" s="41" t="str">
        <f t="shared" si="18"/>
        <v>car gas</v>
      </c>
      <c r="F38" s="41" t="str">
        <f t="shared" si="18"/>
        <v>haircuts</v>
      </c>
      <c r="G38" s="41" t="str">
        <f t="shared" si="18"/>
        <v>misc.</v>
      </c>
      <c r="H38" s="41">
        <f t="shared" si="18"/>
        <v>0</v>
      </c>
      <c r="I38" s="41">
        <f t="shared" si="18"/>
        <v>0</v>
      </c>
      <c r="J38" s="41">
        <f t="shared" si="18"/>
        <v>0</v>
      </c>
      <c r="K38" s="41">
        <f t="shared" si="18"/>
        <v>0</v>
      </c>
      <c r="L38" s="42" t="str">
        <f t="shared" si="18"/>
        <v>total spent</v>
      </c>
      <c r="M38" s="131" t="str">
        <f t="shared" si="18"/>
        <v>income</v>
      </c>
      <c r="N38" s="42" t="str">
        <f t="shared" si="18"/>
        <v>what's left</v>
      </c>
    </row>
    <row r="39" ht="3.75" customHeight="1">
      <c r="E39" s="87"/>
    </row>
    <row r="40" spans="1:14" ht="10.5" customHeight="1">
      <c r="A40" s="282" t="s">
        <v>76</v>
      </c>
      <c r="B40" s="282"/>
      <c r="C40" s="282"/>
      <c r="E40" s="282" t="s">
        <v>77</v>
      </c>
      <c r="F40" s="282"/>
      <c r="G40" s="282"/>
      <c r="H40" s="282"/>
      <c r="I40" s="282"/>
      <c r="J40" s="282"/>
      <c r="K40" s="282"/>
      <c r="L40" s="282"/>
      <c r="M40" s="282"/>
      <c r="N40" s="282"/>
    </row>
    <row r="41" spans="1:14" ht="10.5" customHeight="1">
      <c r="A41" s="277" t="s">
        <v>74</v>
      </c>
      <c r="B41" s="278"/>
      <c r="C41" s="279"/>
      <c r="E41" s="277" t="s">
        <v>89</v>
      </c>
      <c r="F41" s="278"/>
      <c r="G41" s="278"/>
      <c r="H41" s="278"/>
      <c r="I41" s="278"/>
      <c r="J41" s="278"/>
      <c r="K41" s="278"/>
      <c r="L41" s="278"/>
      <c r="M41" s="278"/>
      <c r="N41" s="279"/>
    </row>
    <row r="42" spans="1:14" ht="10.5" customHeight="1">
      <c r="A42" s="186" t="str">
        <f>'Start Here'!S23</f>
        <v>rent</v>
      </c>
      <c r="B42" s="205"/>
      <c r="C42" s="88">
        <f aca="true" t="shared" si="19" ref="C42:C51">IF(A42=0," ","")</f>
      </c>
      <c r="D42" s="113"/>
      <c r="E42" s="89" t="str">
        <f>'Start Here'!$Q$30</f>
        <v>car maint.</v>
      </c>
      <c r="F42" s="89" t="str">
        <f>'Start Here'!$Q$31</f>
        <v>medical</v>
      </c>
      <c r="G42" s="89" t="str">
        <f>'Start Here'!$Q$32</f>
        <v>medicine</v>
      </c>
      <c r="H42" s="89" t="str">
        <f>'Start Here'!$Q$33</f>
        <v>gifts</v>
      </c>
      <c r="I42" s="89">
        <f>'Start Here'!$Q$34</f>
        <v>0</v>
      </c>
      <c r="J42" s="89">
        <f>'Start Here'!$Q$35</f>
        <v>0</v>
      </c>
      <c r="K42" s="89">
        <f>'Start Here'!$Q$36</f>
        <v>0</v>
      </c>
      <c r="L42" s="89">
        <f>'Start Here'!$Q$37</f>
        <v>0</v>
      </c>
      <c r="M42" s="89">
        <f>'Start Here'!$Q$38</f>
        <v>0</v>
      </c>
      <c r="N42" s="89">
        <f>'Start Here'!$Q$39</f>
        <v>0</v>
      </c>
    </row>
    <row r="43" spans="1:14" ht="10.5" customHeight="1">
      <c r="A43" s="186" t="str">
        <f>'Start Here'!S24</f>
        <v>phone bill</v>
      </c>
      <c r="B43" s="205"/>
      <c r="C43" s="88">
        <f t="shared" si="19"/>
      </c>
      <c r="D43" s="73"/>
      <c r="E43" s="88">
        <f>IF($E$42=0,"column","")</f>
      </c>
      <c r="F43" s="88">
        <f>IF($F$42=0,"column","")</f>
      </c>
      <c r="G43" s="88">
        <f>IF($G$42=0,"This","")</f>
      </c>
      <c r="H43" s="88">
        <f>IF($H$42=0,"This","")</f>
      </c>
      <c r="I43" s="88" t="str">
        <f>IF($I$42=0,"This","")</f>
        <v>This</v>
      </c>
      <c r="J43" s="88" t="str">
        <f>IF($J$42=0,"This","")</f>
        <v>This</v>
      </c>
      <c r="K43" s="88" t="str">
        <f>IF($K$42=0,"This","")</f>
        <v>This</v>
      </c>
      <c r="L43" s="88" t="str">
        <f>IF($L$42=0,"This","")</f>
        <v>This</v>
      </c>
      <c r="M43" s="88" t="str">
        <f>IF($M$42=0,"This","")</f>
        <v>This</v>
      </c>
      <c r="N43" s="88" t="str">
        <f>IF($N$42=0,"This","")</f>
        <v>This</v>
      </c>
    </row>
    <row r="44" spans="1:14" ht="10.5" customHeight="1">
      <c r="A44" s="186" t="str">
        <f>'Start Here'!S25</f>
        <v>insurance</v>
      </c>
      <c r="B44" s="205"/>
      <c r="C44" s="88">
        <f t="shared" si="19"/>
      </c>
      <c r="D44" s="73"/>
      <c r="E44" s="88">
        <f>IF($E$42=0,"column","")</f>
      </c>
      <c r="F44" s="88">
        <f>IF($F$42=0,"column","")</f>
      </c>
      <c r="G44" s="88">
        <f>IF($G$42=0,"column","")</f>
      </c>
      <c r="H44" s="88">
        <f>IF($H$42=0,"column","")</f>
      </c>
      <c r="I44" s="88" t="str">
        <f>IF($I$42=0,"column","")</f>
        <v>column</v>
      </c>
      <c r="J44" s="88" t="str">
        <f>IF($J$42=0,"column","")</f>
        <v>column</v>
      </c>
      <c r="K44" s="88" t="str">
        <f>IF($K$42=0,"column","")</f>
        <v>column</v>
      </c>
      <c r="L44" s="88" t="str">
        <f>IF($L$42=0,"column","")</f>
        <v>column</v>
      </c>
      <c r="M44" s="88" t="str">
        <f>IF($M$42=0,"column","")</f>
        <v>column</v>
      </c>
      <c r="N44" s="88" t="str">
        <f>IF($N$42=0,"column","")</f>
        <v>column</v>
      </c>
    </row>
    <row r="45" spans="1:14" ht="10.5" customHeight="1">
      <c r="A45" s="186" t="str">
        <f>'Start Here'!S26</f>
        <v>tithe</v>
      </c>
      <c r="B45" s="205"/>
      <c r="C45" s="88">
        <f t="shared" si="19"/>
      </c>
      <c r="D45" s="73"/>
      <c r="E45" s="88">
        <f>IF($E$42=0,"stays","")</f>
      </c>
      <c r="F45" s="88">
        <f>IF($F$42=0,"stays","")</f>
      </c>
      <c r="G45" s="88">
        <f>IF($G$42=0,"stays","")</f>
      </c>
      <c r="H45" s="88">
        <f>IF($H$42=0,"stays","")</f>
      </c>
      <c r="I45" s="88" t="str">
        <f>IF($I$42=0,"stays","")</f>
        <v>stays</v>
      </c>
      <c r="J45" s="88" t="str">
        <f>IF($J$42=0,"stays","")</f>
        <v>stays</v>
      </c>
      <c r="K45" s="88" t="str">
        <f>IF($K$42=0,"stays","")</f>
        <v>stays</v>
      </c>
      <c r="L45" s="88" t="str">
        <f>IF($L$42=0,"stays","")</f>
        <v>stays</v>
      </c>
      <c r="M45" s="88" t="str">
        <f>IF($M$42=0,"stays","")</f>
        <v>stays</v>
      </c>
      <c r="N45" s="88" t="str">
        <f>IF($N$42=0,"stays","")</f>
        <v>stays</v>
      </c>
    </row>
    <row r="46" spans="1:14" ht="10.5" customHeight="1">
      <c r="A46" s="186" t="str">
        <f>'Start Here'!S27</f>
        <v>donations</v>
      </c>
      <c r="B46" s="205"/>
      <c r="C46" s="88">
        <f t="shared" si="19"/>
      </c>
      <c r="D46" s="73"/>
      <c r="E46" s="88">
        <f>IF($E$42=0,"blank.","")</f>
      </c>
      <c r="F46" s="88">
        <f>IF($F$42=0,"blank.","")</f>
      </c>
      <c r="G46" s="88">
        <f>IF($G$42=0,"blank.","")</f>
      </c>
      <c r="H46" s="88">
        <f>IF($H$42=0,"blank.","")</f>
      </c>
      <c r="I46" s="88" t="str">
        <f>IF($I$42=0,"blank.","")</f>
        <v>blank.</v>
      </c>
      <c r="J46" s="88" t="str">
        <f>IF($J$42=0,"blank.","")</f>
        <v>blank.</v>
      </c>
      <c r="K46" s="88" t="str">
        <f>IF($K$42=0,"blank.","")</f>
        <v>blank.</v>
      </c>
      <c r="L46" s="88" t="str">
        <f>IF($L$42=0,"blank.","")</f>
        <v>blank.</v>
      </c>
      <c r="M46" s="88" t="str">
        <f>IF($M$42=0,"blank.","")</f>
        <v>blank.</v>
      </c>
      <c r="N46" s="88" t="str">
        <f>IF($N$42=0,"blank.","")</f>
        <v>blank.</v>
      </c>
    </row>
    <row r="47" spans="1:14" ht="10.5" customHeight="1">
      <c r="A47" s="186" t="str">
        <f>'Start Here'!S28</f>
        <v>savings</v>
      </c>
      <c r="B47" s="205"/>
      <c r="C47" s="88">
        <f t="shared" si="19"/>
      </c>
      <c r="D47" s="73"/>
      <c r="E47" s="88">
        <f>IF($E$42=0," ","")</f>
      </c>
      <c r="F47" s="88">
        <f>IF($F$42=0," ","")</f>
      </c>
      <c r="G47" s="88">
        <f>IF($G$42=0," ","")</f>
      </c>
      <c r="H47" s="88">
        <f>IF($H$42=0," ","")</f>
      </c>
      <c r="I47" s="88" t="str">
        <f>IF($I$42=0," ","")</f>
        <v> </v>
      </c>
      <c r="J47" s="88" t="str">
        <f>IF($J$42=0," ","")</f>
        <v> </v>
      </c>
      <c r="K47" s="88" t="str">
        <f>IF($K$42=0," ","")</f>
        <v> </v>
      </c>
      <c r="L47" s="88" t="str">
        <f>IF($L$42=0," ","")</f>
        <v> </v>
      </c>
      <c r="M47" s="88" t="str">
        <f>IF($M$42=0," ","")</f>
        <v> </v>
      </c>
      <c r="N47" s="88" t="str">
        <f>IF($N$42=0," ","")</f>
        <v> </v>
      </c>
    </row>
    <row r="48" spans="1:14" ht="10.5" customHeight="1">
      <c r="A48" s="186" t="str">
        <f>'Start Here'!S29</f>
        <v>college</v>
      </c>
      <c r="B48" s="205"/>
      <c r="C48" s="88">
        <f t="shared" si="19"/>
      </c>
      <c r="D48" s="73"/>
      <c r="E48" s="88">
        <f>IF($E$42=0," ","")</f>
      </c>
      <c r="F48" s="88">
        <f>IF($F$42=0," ","")</f>
      </c>
      <c r="G48" s="88">
        <f>IF($G$42=0," ","")</f>
      </c>
      <c r="H48" s="88">
        <f>IF($H$42=0," ","")</f>
      </c>
      <c r="I48" s="88" t="str">
        <f>IF($I$42=0," ","")</f>
        <v> </v>
      </c>
      <c r="J48" s="88" t="str">
        <f>IF($J$42=0," ","")</f>
        <v> </v>
      </c>
      <c r="K48" s="88" t="str">
        <f>IF($K$42=0," ","")</f>
        <v> </v>
      </c>
      <c r="L48" s="88" t="str">
        <f>IF($L$42=0," ","")</f>
        <v> </v>
      </c>
      <c r="M48" s="88" t="str">
        <f>IF($M$42=0," ","")</f>
        <v> </v>
      </c>
      <c r="N48" s="88" t="str">
        <f>IF($N$42=0," ","")</f>
        <v> </v>
      </c>
    </row>
    <row r="49" spans="1:14" ht="10.5" customHeight="1">
      <c r="A49" s="186">
        <f>'Start Here'!S30</f>
        <v>0</v>
      </c>
      <c r="B49" s="205"/>
      <c r="C49" s="88" t="str">
        <f t="shared" si="19"/>
        <v> </v>
      </c>
      <c r="D49" s="73"/>
      <c r="E49" s="88">
        <f>IF($E$42=0," ","")</f>
      </c>
      <c r="F49" s="88">
        <f>IF($F$42=0," ","")</f>
      </c>
      <c r="G49" s="88">
        <f>IF($G$42=0," ","")</f>
      </c>
      <c r="H49" s="88">
        <f>IF($H$42=0," ","")</f>
      </c>
      <c r="I49" s="88" t="str">
        <f>IF($I$42=0," ","")</f>
        <v> </v>
      </c>
      <c r="J49" s="88" t="str">
        <f>IF($J$42=0," ","")</f>
        <v> </v>
      </c>
      <c r="K49" s="88" t="str">
        <f>IF($K$42=0," ","")</f>
        <v> </v>
      </c>
      <c r="L49" s="88" t="str">
        <f>IF($L$42=0," ","")</f>
        <v> </v>
      </c>
      <c r="M49" s="88" t="str">
        <f>IF($M$42=0," ","")</f>
        <v> </v>
      </c>
      <c r="N49" s="88" t="str">
        <f>IF($N$42=0," ","")</f>
        <v> </v>
      </c>
    </row>
    <row r="50" spans="1:14" ht="10.5" customHeight="1">
      <c r="A50" s="186">
        <f>'Start Here'!S31</f>
        <v>0</v>
      </c>
      <c r="B50" s="283"/>
      <c r="C50" s="88" t="str">
        <f t="shared" si="19"/>
        <v> </v>
      </c>
      <c r="D50" s="73"/>
      <c r="E50" s="88">
        <f>IF($E$42=0," ","")</f>
      </c>
      <c r="F50" s="88">
        <f>IF($F$42=0," ","")</f>
      </c>
      <c r="G50" s="88">
        <f>IF($G$42=0," ","")</f>
      </c>
      <c r="H50" s="88">
        <f>IF($H$42=0," ","")</f>
      </c>
      <c r="I50" s="88" t="str">
        <f>IF($I$42=0," ","")</f>
        <v> </v>
      </c>
      <c r="J50" s="88" t="str">
        <f>IF($J$42=0," ","")</f>
        <v> </v>
      </c>
      <c r="K50" s="88" t="str">
        <f>IF($K$42=0," ","")</f>
        <v> </v>
      </c>
      <c r="L50" s="88" t="str">
        <f>IF($L$42=0," ","")</f>
        <v> </v>
      </c>
      <c r="M50" s="88" t="str">
        <f>IF($M$42=0," ","")</f>
        <v> </v>
      </c>
      <c r="N50" s="88" t="str">
        <f>IF($N$42=0," ","")</f>
        <v> </v>
      </c>
    </row>
    <row r="51" spans="1:14" ht="10.5" customHeight="1">
      <c r="A51" s="186">
        <f>'Start Here'!S32</f>
        <v>0</v>
      </c>
      <c r="B51" s="283"/>
      <c r="C51" s="88" t="str">
        <f t="shared" si="19"/>
        <v> </v>
      </c>
      <c r="D51" s="73"/>
      <c r="E51" s="88">
        <f>IF($E$42=0," ","")</f>
      </c>
      <c r="F51" s="88">
        <f>IF($F$42=0," ","")</f>
      </c>
      <c r="G51" s="88">
        <f>IF($G$42=0," ","")</f>
      </c>
      <c r="H51" s="88">
        <f>IF($H$42=0," ","")</f>
      </c>
      <c r="I51" s="88" t="str">
        <f>IF($I$42=0," ","")</f>
        <v> </v>
      </c>
      <c r="J51" s="88" t="str">
        <f>IF($J$42=0," ","")</f>
        <v> </v>
      </c>
      <c r="K51" s="88" t="str">
        <f>IF($K$42=0," ","")</f>
        <v> </v>
      </c>
      <c r="L51" s="88" t="str">
        <f>IF($L$42=0," ","")</f>
        <v> </v>
      </c>
      <c r="M51" s="88" t="str">
        <f>IF($M$42=0," ","")</f>
        <v> </v>
      </c>
      <c r="N51" s="88" t="str">
        <f>IF($N$42=0," ","")</f>
        <v> </v>
      </c>
    </row>
    <row r="52" spans="4:14" ht="10.5" customHeight="1">
      <c r="D52" s="93" t="s">
        <v>42</v>
      </c>
      <c r="E52" s="50">
        <f>IF(E42=0," ",SUM(E43:E51))</f>
        <v>0</v>
      </c>
      <c r="F52" s="50">
        <f aca="true" t="shared" si="20" ref="F52:N52">IF(F42=0," ",SUM(F43:F51))</f>
        <v>0</v>
      </c>
      <c r="G52" s="50">
        <f t="shared" si="20"/>
        <v>0</v>
      </c>
      <c r="H52" s="50">
        <f t="shared" si="20"/>
        <v>0</v>
      </c>
      <c r="I52" s="50" t="str">
        <f t="shared" si="20"/>
        <v> </v>
      </c>
      <c r="J52" s="50" t="str">
        <f t="shared" si="20"/>
        <v> </v>
      </c>
      <c r="K52" s="50" t="str">
        <f t="shared" si="20"/>
        <v> </v>
      </c>
      <c r="L52" s="50" t="str">
        <f t="shared" si="20"/>
        <v> </v>
      </c>
      <c r="M52" s="50" t="str">
        <f t="shared" si="20"/>
        <v> </v>
      </c>
      <c r="N52" s="50" t="str">
        <f t="shared" si="20"/>
        <v> </v>
      </c>
    </row>
    <row r="53" spans="4:14" ht="3.75" customHeight="1">
      <c r="D53" s="93"/>
      <c r="E53" s="116"/>
      <c r="F53" s="116"/>
      <c r="G53" s="116"/>
      <c r="H53" s="116"/>
      <c r="I53" s="116"/>
      <c r="J53" s="116"/>
      <c r="K53" s="116"/>
      <c r="L53" s="116"/>
      <c r="M53" s="116"/>
      <c r="N53" s="116"/>
    </row>
    <row r="54" spans="1:14" ht="10.5" customHeight="1">
      <c r="A54" s="256" t="str">
        <f>CONCATENATE("Analysis for ",TEXT(A3,"mmmm "),YEAR(A3))</f>
        <v>Analysis for May 2009</v>
      </c>
      <c r="B54" s="256"/>
      <c r="C54" s="256"/>
      <c r="D54" s="256"/>
      <c r="E54" s="256"/>
      <c r="F54" s="256"/>
      <c r="G54" s="256"/>
      <c r="H54" s="256"/>
      <c r="I54" s="256"/>
      <c r="J54" s="256"/>
      <c r="K54" s="256"/>
      <c r="L54" s="256"/>
      <c r="M54" s="256"/>
      <c r="N54" s="256"/>
    </row>
    <row r="55" spans="1:14" ht="10.5" customHeight="1">
      <c r="A55" s="258"/>
      <c r="B55" s="258"/>
      <c r="C55" s="258"/>
      <c r="D55" s="258"/>
      <c r="E55" s="258"/>
      <c r="F55" s="258"/>
      <c r="G55" s="258"/>
      <c r="H55" s="258"/>
      <c r="I55" s="258"/>
      <c r="J55" s="258"/>
      <c r="K55" s="258"/>
      <c r="L55" s="258"/>
      <c r="M55" s="258"/>
      <c r="N55" s="258"/>
    </row>
    <row r="56" spans="1:14" ht="10.5" customHeight="1">
      <c r="A56" s="186" t="s">
        <v>78</v>
      </c>
      <c r="B56" s="204"/>
      <c r="C56" s="204"/>
      <c r="D56" s="205"/>
      <c r="E56" s="145"/>
      <c r="F56" s="186" t="s">
        <v>73</v>
      </c>
      <c r="G56" s="204"/>
      <c r="H56" s="204"/>
      <c r="I56" s="205"/>
      <c r="J56" s="263"/>
      <c r="K56" s="186" t="s">
        <v>71</v>
      </c>
      <c r="L56" s="204"/>
      <c r="M56" s="204"/>
      <c r="N56" s="205"/>
    </row>
    <row r="57" spans="1:14" ht="10.5" customHeight="1">
      <c r="A57" s="247" t="s">
        <v>88</v>
      </c>
      <c r="B57" s="248"/>
      <c r="C57" s="248"/>
      <c r="D57" s="249"/>
      <c r="E57" s="145"/>
      <c r="F57" s="192" t="s">
        <v>58</v>
      </c>
      <c r="G57" s="193"/>
      <c r="H57" s="193"/>
      <c r="I57" s="194"/>
      <c r="J57" s="263"/>
      <c r="K57" s="257" t="s">
        <v>59</v>
      </c>
      <c r="L57" s="257"/>
      <c r="M57" s="257"/>
      <c r="N57" s="257"/>
    </row>
    <row r="58" spans="1:14" ht="10.5" customHeight="1">
      <c r="A58" s="250"/>
      <c r="B58" s="251"/>
      <c r="C58" s="251"/>
      <c r="D58" s="252"/>
      <c r="E58" s="261"/>
      <c r="F58" s="247" t="str">
        <f>CONCATENATE(CONCATENATE("We were ",IF(ABS($L$37)&gt;100,"way off",IF(ABS($L$37&gt;50),"pretty far off",IF(ABS($L$37)&gt;25,"off",IF(ABS($L$37)&gt;10,"pretty close to",IF(ABS($L$37)&gt;0,"really close to","right on")))))," our budget for the month. "),"We had planned to spend ",DOLLAR($L$36,2)," this month, and we ended up spending ",DOLLAR($L$35,2),", so our planning was ",IF($L$37&gt;0,CONCATENATE("over by ",DOLLAR(ABS($L$37),2)),IF($L$37&lt;0,CONCATENATE("under by ",DOLLAR(ABS($L$37),2)),"right on")),".")</f>
        <v>We were way off our budget for the month. We had planned to spend $705.50 this month, and we ended up spending $0.00, so our planning was over by $705.50.</v>
      </c>
      <c r="G58" s="248"/>
      <c r="H58" s="248"/>
      <c r="I58" s="249"/>
      <c r="J58" s="263"/>
      <c r="K58" s="266" t="str">
        <f>CONCATENATE("This month, we spent ",DOLLAR(C67,2),". That was ...")</f>
        <v>This month, we spent $0.00. That was ...</v>
      </c>
      <c r="L58" s="189"/>
      <c r="M58" s="189"/>
      <c r="N58" s="267"/>
    </row>
    <row r="59" spans="1:14" ht="10.5" customHeight="1">
      <c r="A59" s="250"/>
      <c r="B59" s="251"/>
      <c r="C59" s="251"/>
      <c r="D59" s="252"/>
      <c r="E59" s="261"/>
      <c r="F59" s="250"/>
      <c r="G59" s="251"/>
      <c r="H59" s="251"/>
      <c r="I59" s="252"/>
      <c r="J59" s="263"/>
      <c r="K59" s="259" t="str">
        <f>CONCATENATE("     • ",DOLLAR(C64,2)," spent on Variable Expenses")</f>
        <v>     • $0.00 spent on Variable Expenses</v>
      </c>
      <c r="L59" s="190"/>
      <c r="M59" s="190"/>
      <c r="N59" s="260"/>
    </row>
    <row r="60" spans="1:14" ht="10.5" customHeight="1">
      <c r="A60" s="250"/>
      <c r="B60" s="251"/>
      <c r="C60" s="251"/>
      <c r="D60" s="252"/>
      <c r="E60" s="261"/>
      <c r="F60" s="250"/>
      <c r="G60" s="251"/>
      <c r="H60" s="251"/>
      <c r="I60" s="252"/>
      <c r="J60" s="263"/>
      <c r="K60" s="259" t="str">
        <f>CONCATENATE("          (like ",'Start Here'!$F$96," / ",'Start Here'!$F$97," / etc.)")</f>
        <v>          (like housecare / groceries / etc.)</v>
      </c>
      <c r="L60" s="190"/>
      <c r="M60" s="190"/>
      <c r="N60" s="260"/>
    </row>
    <row r="61" spans="1:14" ht="10.5" customHeight="1">
      <c r="A61" s="253"/>
      <c r="B61" s="254"/>
      <c r="C61" s="254"/>
      <c r="D61" s="255"/>
      <c r="E61" s="261"/>
      <c r="F61" s="250" t="s">
        <v>96</v>
      </c>
      <c r="G61" s="251"/>
      <c r="H61" s="251"/>
      <c r="I61" s="252"/>
      <c r="J61" s="263"/>
      <c r="K61" s="259" t="str">
        <f>CONCATENATE("     • ",DOLLAR(C65,2)," spent on Regular Expenses")</f>
        <v>     • $0.00 spent on Regular Expenses</v>
      </c>
      <c r="L61" s="190"/>
      <c r="M61" s="190"/>
      <c r="N61" s="260"/>
    </row>
    <row r="62" spans="1:14" ht="10.5" customHeight="1">
      <c r="A62" s="262"/>
      <c r="B62" s="262"/>
      <c r="C62" s="262"/>
      <c r="D62" s="262"/>
      <c r="E62" s="261"/>
      <c r="F62" s="250"/>
      <c r="G62" s="251"/>
      <c r="H62" s="251"/>
      <c r="I62" s="252"/>
      <c r="J62" s="263"/>
      <c r="K62" s="259" t="str">
        <f>CONCATENATE("          (like ",'Start Here'!$F$72," / ",'Start Here'!$F$73," / etc.)")</f>
        <v>          (like rent / phone bill / etc.)</v>
      </c>
      <c r="L62" s="190"/>
      <c r="M62" s="190"/>
      <c r="N62" s="260"/>
    </row>
    <row r="63" spans="1:14" ht="10.5" customHeight="1">
      <c r="A63" s="117" t="s">
        <v>64</v>
      </c>
      <c r="B63" s="117" t="s">
        <v>65</v>
      </c>
      <c r="C63" s="117" t="s">
        <v>66</v>
      </c>
      <c r="D63" s="117" t="s">
        <v>67</v>
      </c>
      <c r="E63" s="261"/>
      <c r="F63" s="253"/>
      <c r="G63" s="254"/>
      <c r="H63" s="254"/>
      <c r="I63" s="255"/>
      <c r="J63" s="263"/>
      <c r="K63" s="259" t="str">
        <f>CONCATENATE("     • ",DOLLAR(C66,2)," spent on Irregular Expenses")</f>
        <v>     • $0.00 spent on Irregular Expenses</v>
      </c>
      <c r="L63" s="190"/>
      <c r="M63" s="190"/>
      <c r="N63" s="260"/>
    </row>
    <row r="64" spans="1:14" ht="10.5" customHeight="1">
      <c r="A64" s="110" t="s">
        <v>68</v>
      </c>
      <c r="B64" s="119">
        <f>$L$36</f>
        <v>705.5</v>
      </c>
      <c r="C64" s="119">
        <f>L35</f>
        <v>0</v>
      </c>
      <c r="D64" s="50">
        <f>B64-C64</f>
        <v>705.5</v>
      </c>
      <c r="E64" s="144"/>
      <c r="F64" s="262"/>
      <c r="G64" s="262"/>
      <c r="H64" s="262"/>
      <c r="I64" s="262"/>
      <c r="J64" s="264"/>
      <c r="K64" s="259" t="str">
        <f>CONCATENATE("          (like ",'Start Here'!$F$84," / ",'Start Here'!$F$85," / etc.)")</f>
        <v>          (like car maint. / medical / etc.)</v>
      </c>
      <c r="L64" s="190"/>
      <c r="M64" s="190"/>
      <c r="N64" s="260"/>
    </row>
    <row r="65" spans="1:14" ht="10.5" customHeight="1">
      <c r="A65" s="110" t="s">
        <v>69</v>
      </c>
      <c r="B65" s="119">
        <f>'Start Here'!$O$77</f>
        <v>1469.5</v>
      </c>
      <c r="C65" s="119">
        <f>SUM($C$42:$C$51)</f>
        <v>0</v>
      </c>
      <c r="D65" s="50">
        <f>B65-C65</f>
        <v>1469.5</v>
      </c>
      <c r="E65" s="265"/>
      <c r="F65" s="270" t="s">
        <v>61</v>
      </c>
      <c r="G65" s="271"/>
      <c r="H65" s="272"/>
      <c r="I65" s="50">
        <f>M35</f>
        <v>0</v>
      </c>
      <c r="J65" s="276"/>
      <c r="K65" s="259" t="str">
        <f>CONCATENATE("We brought in ",DOLLAR($M$35,2)," for the month, so we ended up ",IF(SUM($M$35-(Analysis!G16+Analysis!G32+Analysis!G67))&gt;0,CONCATENATE("making ",DOLLAR(($M$35-C67),2)," beyond what we spent."),IF(SUM($M$35-C67)=0," breaking even.",CONCATENATE(" spending ",DOLLAR($M$35-C67,2)," beyond what we made."))))</f>
        <v>We brought in $0.00 for the month, so we ended up  breaking even.</v>
      </c>
      <c r="L65" s="190"/>
      <c r="M65" s="190"/>
      <c r="N65" s="260"/>
    </row>
    <row r="66" spans="1:14" ht="10.5" customHeight="1">
      <c r="A66" s="110" t="s">
        <v>70</v>
      </c>
      <c r="B66" s="119">
        <f>'Start Here'!$O$89</f>
        <v>375</v>
      </c>
      <c r="C66" s="119">
        <f>SUM($E$52:$N$52)</f>
        <v>0</v>
      </c>
      <c r="D66" s="50">
        <f>B66-C66</f>
        <v>375</v>
      </c>
      <c r="E66" s="265"/>
      <c r="F66" s="270" t="s">
        <v>62</v>
      </c>
      <c r="G66" s="271"/>
      <c r="H66" s="272"/>
      <c r="I66" s="50">
        <f>C67</f>
        <v>0</v>
      </c>
      <c r="J66" s="265"/>
      <c r="K66" s="259"/>
      <c r="L66" s="190"/>
      <c r="M66" s="190"/>
      <c r="N66" s="260"/>
    </row>
    <row r="67" spans="1:14" ht="10.5" customHeight="1">
      <c r="A67" s="109" t="s">
        <v>18</v>
      </c>
      <c r="B67" s="50">
        <f>SUM(B64:B66)</f>
        <v>2550</v>
      </c>
      <c r="C67" s="50">
        <f>SUM(C64:C66)</f>
        <v>0</v>
      </c>
      <c r="D67" s="112">
        <f>SUM(D64:D66)</f>
        <v>2550</v>
      </c>
      <c r="E67" s="265"/>
      <c r="F67" s="273" t="s">
        <v>67</v>
      </c>
      <c r="G67" s="274"/>
      <c r="H67" s="275"/>
      <c r="I67" s="112">
        <f>I65-I66</f>
        <v>0</v>
      </c>
      <c r="J67" s="120"/>
      <c r="K67" s="268" t="s">
        <v>72</v>
      </c>
      <c r="L67" s="191"/>
      <c r="M67" s="191"/>
      <c r="N67" s="269"/>
    </row>
    <row r="68" spans="1:14" ht="10.5" customHeight="1">
      <c r="A68" s="258"/>
      <c r="B68" s="258"/>
      <c r="C68" s="258"/>
      <c r="D68" s="258"/>
      <c r="E68" s="258"/>
      <c r="F68" s="258"/>
      <c r="G68" s="258"/>
      <c r="H68" s="258"/>
      <c r="I68" s="258"/>
      <c r="J68" s="258"/>
      <c r="K68" s="258"/>
      <c r="L68" s="258"/>
      <c r="M68" s="258"/>
      <c r="N68" s="258"/>
    </row>
    <row r="69" s="113" customFormat="1" ht="3.75" customHeight="1"/>
    <row r="70" spans="1:14" ht="10.5" customHeight="1">
      <c r="A70" s="78"/>
      <c r="B70" s="78"/>
      <c r="C70" s="78"/>
      <c r="D70" s="78"/>
      <c r="E70" s="78"/>
      <c r="F70" s="78"/>
      <c r="G70" s="78"/>
      <c r="H70" s="78"/>
      <c r="I70" s="78"/>
      <c r="J70" s="78"/>
      <c r="K70" s="78"/>
      <c r="L70" s="78"/>
      <c r="M70" s="78"/>
      <c r="N70" s="78"/>
    </row>
    <row r="71" spans="1:6" ht="10.5" customHeight="1">
      <c r="A71" s="78"/>
      <c r="B71" s="78"/>
      <c r="C71" s="78"/>
      <c r="D71" s="78"/>
      <c r="E71" s="78"/>
      <c r="F71" s="78"/>
    </row>
    <row r="72" spans="1:6" ht="10.5" customHeight="1">
      <c r="A72" s="78"/>
      <c r="B72" s="78"/>
      <c r="C72" s="78"/>
      <c r="D72" s="78"/>
      <c r="E72" s="78"/>
      <c r="F72" s="78"/>
    </row>
    <row r="73" spans="1:6" ht="10.5" customHeight="1">
      <c r="A73" s="78"/>
      <c r="B73" s="78"/>
      <c r="C73" s="78"/>
      <c r="D73" s="78"/>
      <c r="E73" s="78"/>
      <c r="F73" s="78"/>
    </row>
    <row r="74" spans="1:6" ht="10.5" customHeight="1">
      <c r="A74" s="78"/>
      <c r="B74" s="78"/>
      <c r="C74" s="78"/>
      <c r="D74" s="78"/>
      <c r="E74" s="78"/>
      <c r="F74" s="78"/>
    </row>
    <row r="75" spans="1:6" ht="10.5" customHeight="1">
      <c r="A75" s="78"/>
      <c r="B75" s="78"/>
      <c r="C75" s="78"/>
      <c r="D75" s="78"/>
      <c r="E75" s="78"/>
      <c r="F75" s="78"/>
    </row>
    <row r="76" spans="1:6" ht="10.5" customHeight="1">
      <c r="A76" s="78"/>
      <c r="B76" s="78"/>
      <c r="C76" s="78"/>
      <c r="D76" s="78"/>
      <c r="E76" s="78"/>
      <c r="F76" s="78"/>
    </row>
    <row r="77" spans="1:6" ht="10.5" customHeight="1">
      <c r="A77" s="78"/>
      <c r="B77" s="78"/>
      <c r="C77" s="78"/>
      <c r="D77" s="78"/>
      <c r="E77" s="78"/>
      <c r="F77" s="78"/>
    </row>
    <row r="78" spans="1:6" ht="10.5" customHeight="1">
      <c r="A78" s="78"/>
      <c r="B78" s="78"/>
      <c r="C78" s="78"/>
      <c r="D78" s="78"/>
      <c r="E78" s="78"/>
      <c r="F78" s="78"/>
    </row>
    <row r="79" spans="1:6" ht="10.5" customHeight="1">
      <c r="A79" s="78"/>
      <c r="B79" s="78"/>
      <c r="C79" s="78"/>
      <c r="D79" s="78"/>
      <c r="E79" s="78"/>
      <c r="F79" s="78"/>
    </row>
    <row r="80" spans="1:6" ht="10.5" customHeight="1">
      <c r="A80" s="111"/>
      <c r="B80" s="111"/>
      <c r="C80" s="111"/>
      <c r="D80" s="111"/>
      <c r="E80" s="111"/>
      <c r="F80" s="111"/>
    </row>
    <row r="81" spans="1:6" ht="10.5" customHeight="1">
      <c r="A81" s="111"/>
      <c r="B81" s="111"/>
      <c r="C81" s="111"/>
      <c r="D81" s="111"/>
      <c r="E81" s="111"/>
      <c r="F81" s="111"/>
    </row>
    <row r="82" spans="1:6" ht="10.5" customHeight="1">
      <c r="A82" s="111"/>
      <c r="B82" s="111"/>
      <c r="C82" s="111"/>
      <c r="D82" s="111"/>
      <c r="E82" s="111"/>
      <c r="F82" s="111"/>
    </row>
    <row r="83" spans="1:6" ht="10.5" customHeight="1">
      <c r="A83" s="111"/>
      <c r="B83" s="111"/>
      <c r="C83" s="111"/>
      <c r="D83" s="111"/>
      <c r="E83" s="111"/>
      <c r="F83" s="111"/>
    </row>
  </sheetData>
  <sheetProtection/>
  <mergeCells count="45">
    <mergeCell ref="E58:E63"/>
    <mergeCell ref="F58:I60"/>
    <mergeCell ref="K58:N58"/>
    <mergeCell ref="K59:N59"/>
    <mergeCell ref="K60:N60"/>
    <mergeCell ref="A68:N68"/>
    <mergeCell ref="E65:E67"/>
    <mergeCell ref="F65:H65"/>
    <mergeCell ref="J65:J66"/>
    <mergeCell ref="K65:N66"/>
    <mergeCell ref="F66:H66"/>
    <mergeCell ref="F67:H67"/>
    <mergeCell ref="K67:N67"/>
    <mergeCell ref="A56:D56"/>
    <mergeCell ref="F56:I56"/>
    <mergeCell ref="J56:J64"/>
    <mergeCell ref="K56:N56"/>
    <mergeCell ref="A57:D61"/>
    <mergeCell ref="F57:I57"/>
    <mergeCell ref="A62:D62"/>
    <mergeCell ref="K62:N62"/>
    <mergeCell ref="K63:N63"/>
    <mergeCell ref="K64:N64"/>
    <mergeCell ref="K57:N57"/>
    <mergeCell ref="F64:I64"/>
    <mergeCell ref="A48:B48"/>
    <mergeCell ref="A49:B49"/>
    <mergeCell ref="A50:B50"/>
    <mergeCell ref="A51:B51"/>
    <mergeCell ref="F61:I63"/>
    <mergeCell ref="K61:N61"/>
    <mergeCell ref="A54:N54"/>
    <mergeCell ref="A55:N55"/>
    <mergeCell ref="A42:B42"/>
    <mergeCell ref="A43:B43"/>
    <mergeCell ref="A44:B44"/>
    <mergeCell ref="A45:B45"/>
    <mergeCell ref="A46:B46"/>
    <mergeCell ref="A47:B47"/>
    <mergeCell ref="A1:K1"/>
    <mergeCell ref="A2:K2"/>
    <mergeCell ref="A40:C40"/>
    <mergeCell ref="E40:N40"/>
    <mergeCell ref="A41:C41"/>
    <mergeCell ref="E41:N41"/>
  </mergeCells>
  <conditionalFormatting sqref="A71:F79 L4:N37 A70:N70">
    <cfRule type="cellIs" priority="1" dxfId="9" operator="lessThan" stopIfTrue="1">
      <formula>0</formula>
    </cfRule>
  </conditionalFormatting>
  <conditionalFormatting sqref="B8:K34">
    <cfRule type="cellIs" priority="2" dxfId="13" operator="equal" stopIfTrue="1">
      <formula>" "</formula>
    </cfRule>
  </conditionalFormatting>
  <conditionalFormatting sqref="B36:K36">
    <cfRule type="cellIs" priority="3" dxfId="9" operator="lessThan" stopIfTrue="1">
      <formula>0</formula>
    </cfRule>
    <cfRule type="cellIs" priority="4" dxfId="20" operator="equal" stopIfTrue="1">
      <formula>" "</formula>
    </cfRule>
  </conditionalFormatting>
  <conditionalFormatting sqref="B4:K4">
    <cfRule type="cellIs" priority="5" dxfId="13" operator="equal" stopIfTrue="1">
      <formula>" "</formula>
    </cfRule>
    <cfRule type="cellIs" priority="6" dxfId="2" operator="equal" stopIfTrue="1">
      <formula>"This"</formula>
    </cfRule>
  </conditionalFormatting>
  <conditionalFormatting sqref="B5:K5">
    <cfRule type="cellIs" priority="7" dxfId="13" operator="equal" stopIfTrue="1">
      <formula>" "</formula>
    </cfRule>
    <cfRule type="cellIs" priority="8" dxfId="2" operator="equal" stopIfTrue="1">
      <formula>"column"</formula>
    </cfRule>
  </conditionalFormatting>
  <conditionalFormatting sqref="B6:K6">
    <cfRule type="cellIs" priority="9" dxfId="13" operator="equal" stopIfTrue="1">
      <formula>" "</formula>
    </cfRule>
    <cfRule type="cellIs" priority="10" dxfId="2" operator="equal" stopIfTrue="1">
      <formula>"stays"</formula>
    </cfRule>
  </conditionalFormatting>
  <conditionalFormatting sqref="B7:K7">
    <cfRule type="cellIs" priority="11" dxfId="13" operator="equal" stopIfTrue="1">
      <formula>" "</formula>
    </cfRule>
    <cfRule type="cellIs" priority="12" dxfId="2" operator="equal" stopIfTrue="1">
      <formula>"blank."</formula>
    </cfRule>
  </conditionalFormatting>
  <conditionalFormatting sqref="E42:N42 B3:K3 B38:K38 B50:B51 A42:A51">
    <cfRule type="cellIs" priority="13" dxfId="11" operator="equal" stopIfTrue="1">
      <formula>0</formula>
    </cfRule>
  </conditionalFormatting>
  <conditionalFormatting sqref="B35:K35">
    <cfRule type="cellIs" priority="14" dxfId="10" operator="equal" stopIfTrue="1">
      <formula>" "</formula>
    </cfRule>
  </conditionalFormatting>
  <conditionalFormatting sqref="B37:K37">
    <cfRule type="cellIs" priority="15" dxfId="9" operator="lessThan" stopIfTrue="1">
      <formula>0</formula>
    </cfRule>
    <cfRule type="cellIs" priority="16" dxfId="1" operator="equal" stopIfTrue="1">
      <formula>" "</formula>
    </cfRule>
  </conditionalFormatting>
  <conditionalFormatting sqref="E53:N53">
    <cfRule type="cellIs" priority="17" dxfId="1" operator="equal" stopIfTrue="1">
      <formula>" "</formula>
    </cfRule>
  </conditionalFormatting>
  <conditionalFormatting sqref="E47:N51 C42:C51">
    <cfRule type="cellIs" priority="18" dxfId="2" operator="equal" stopIfTrue="1">
      <formula>" "</formula>
    </cfRule>
  </conditionalFormatting>
  <conditionalFormatting sqref="E46:N46">
    <cfRule type="cellIs" priority="19" dxfId="2" operator="equal" stopIfTrue="1">
      <formula>"blank."</formula>
    </cfRule>
  </conditionalFormatting>
  <conditionalFormatting sqref="E43:N43">
    <cfRule type="cellIs" priority="20" dxfId="2" operator="equal" stopIfTrue="1">
      <formula>"This"</formula>
    </cfRule>
  </conditionalFormatting>
  <conditionalFormatting sqref="E44:N44">
    <cfRule type="cellIs" priority="21" dxfId="2" operator="equal" stopIfTrue="1">
      <formula>"column"</formula>
    </cfRule>
  </conditionalFormatting>
  <conditionalFormatting sqref="E45:N45">
    <cfRule type="cellIs" priority="22" dxfId="2" operator="equal" stopIfTrue="1">
      <formula>"stays"</formula>
    </cfRule>
  </conditionalFormatting>
  <conditionalFormatting sqref="E52:N52">
    <cfRule type="cellIs" priority="23" dxfId="1" operator="equal" stopIfTrue="1">
      <formula>" "</formula>
    </cfRule>
    <cfRule type="cellIs" priority="24" dxfId="0" operator="equal" stopIfTrue="1">
      <formula>0</formula>
    </cfRule>
  </conditionalFormatting>
  <printOptions/>
  <pageMargins left="0.75" right="0.75" top="1" bottom="1" header="0.5" footer="0.5"/>
  <pageSetup orientation="portrait" paperSize="9"/>
  <ignoredErrors>
    <ignoredError sqref="L35" formula="1"/>
  </ignoredErrors>
  <legacyDrawing r:id="rId2"/>
</worksheet>
</file>

<file path=xl/worksheets/sheet7.xml><?xml version="1.0" encoding="utf-8"?>
<worksheet xmlns="http://schemas.openxmlformats.org/spreadsheetml/2006/main" xmlns:r="http://schemas.openxmlformats.org/officeDocument/2006/relationships">
  <dimension ref="A1:N83"/>
  <sheetViews>
    <sheetView showGridLines="0" zoomScalePageLayoutView="0" workbookViewId="0" topLeftCell="A1">
      <selection activeCell="B4" sqref="B4"/>
    </sheetView>
  </sheetViews>
  <sheetFormatPr defaultColWidth="9.28125" defaultRowHeight="12.75"/>
  <cols>
    <col min="1" max="14" width="12.140625" style="75" customWidth="1"/>
    <col min="15" max="16384" width="9.28125" style="75" customWidth="1"/>
  </cols>
  <sheetData>
    <row r="1" spans="1:14" ht="10.5" customHeight="1">
      <c r="A1" s="277" t="s">
        <v>75</v>
      </c>
      <c r="B1" s="278"/>
      <c r="C1" s="278"/>
      <c r="D1" s="278"/>
      <c r="E1" s="278"/>
      <c r="F1" s="278"/>
      <c r="G1" s="278"/>
      <c r="H1" s="278"/>
      <c r="I1" s="278"/>
      <c r="J1" s="278"/>
      <c r="K1" s="278"/>
      <c r="L1" s="132"/>
      <c r="M1" s="121"/>
      <c r="N1" s="122"/>
    </row>
    <row r="2" spans="1:14" ht="10.5" customHeight="1" thickBot="1">
      <c r="A2" s="280" t="s">
        <v>79</v>
      </c>
      <c r="B2" s="281"/>
      <c r="C2" s="281"/>
      <c r="D2" s="281"/>
      <c r="E2" s="281"/>
      <c r="F2" s="281"/>
      <c r="G2" s="281"/>
      <c r="H2" s="281"/>
      <c r="I2" s="281"/>
      <c r="J2" s="281"/>
      <c r="K2" s="281"/>
      <c r="L2" s="133"/>
      <c r="M2" s="123"/>
      <c r="N2" s="123"/>
    </row>
    <row r="3" spans="1:14" s="39" customFormat="1" ht="10.5" customHeight="1">
      <c r="A3" s="114">
        <f>DATE('Start Here'!S129,6,1)</f>
        <v>39965</v>
      </c>
      <c r="B3" s="37" t="str">
        <f>'Start Here'!O40</f>
        <v>housecare</v>
      </c>
      <c r="C3" s="37" t="str">
        <f>'Start Here'!O41</f>
        <v>groceries</v>
      </c>
      <c r="D3" s="37" t="str">
        <f>'Start Here'!O42</f>
        <v>dining out</v>
      </c>
      <c r="E3" s="37" t="str">
        <f>'Start Here'!O43</f>
        <v>car gas</v>
      </c>
      <c r="F3" s="37" t="str">
        <f>'Start Here'!O44</f>
        <v>haircuts</v>
      </c>
      <c r="G3" s="37" t="str">
        <f>'Start Here'!O45</f>
        <v>misc.</v>
      </c>
      <c r="H3" s="37">
        <f>'Start Here'!O46</f>
        <v>0</v>
      </c>
      <c r="I3" s="37">
        <f>'Start Here'!O47</f>
        <v>0</v>
      </c>
      <c r="J3" s="37">
        <f>'Start Here'!O48</f>
        <v>0</v>
      </c>
      <c r="K3" s="37">
        <f>'Start Here'!O49</f>
        <v>0</v>
      </c>
      <c r="L3" s="134" t="s">
        <v>5</v>
      </c>
      <c r="M3" s="125" t="s">
        <v>3</v>
      </c>
      <c r="N3" s="38" t="s">
        <v>4</v>
      </c>
    </row>
    <row r="4" spans="1:14" ht="10.5" customHeight="1">
      <c r="A4" s="118">
        <v>1</v>
      </c>
      <c r="B4" s="76">
        <f>IF(B3=0,"This","")</f>
      </c>
      <c r="C4" s="76">
        <f aca="true" t="shared" si="0" ref="C4:K4">IF(C3=0,"This","")</f>
      </c>
      <c r="D4" s="76">
        <f t="shared" si="0"/>
      </c>
      <c r="E4" s="76">
        <f t="shared" si="0"/>
      </c>
      <c r="F4" s="76">
        <f t="shared" si="0"/>
      </c>
      <c r="G4" s="76">
        <f t="shared" si="0"/>
      </c>
      <c r="H4" s="76" t="str">
        <f t="shared" si="0"/>
        <v>This</v>
      </c>
      <c r="I4" s="76" t="str">
        <f t="shared" si="0"/>
        <v>This</v>
      </c>
      <c r="J4" s="76" t="str">
        <f t="shared" si="0"/>
        <v>This</v>
      </c>
      <c r="K4" s="76" t="str">
        <f t="shared" si="0"/>
        <v>This</v>
      </c>
      <c r="L4" s="77">
        <f aca="true" t="shared" si="1" ref="L4:L34">SUM(B4:K4)</f>
        <v>0</v>
      </c>
      <c r="M4" s="126"/>
      <c r="N4" s="77">
        <f>M4-L4-'Start Here'!O77-'Start Here'!O89</f>
        <v>-1844.5</v>
      </c>
    </row>
    <row r="5" spans="1:14" ht="10.5" customHeight="1">
      <c r="A5" s="118">
        <f aca="true" t="shared" si="2" ref="A5:A34">A4+1</f>
        <v>2</v>
      </c>
      <c r="B5" s="76">
        <f>IF(B3=0,"column","")</f>
      </c>
      <c r="C5" s="76">
        <f aca="true" t="shared" si="3" ref="C5:H5">IF(C3=0,"column","")</f>
      </c>
      <c r="D5" s="76">
        <f t="shared" si="3"/>
      </c>
      <c r="E5" s="76">
        <f t="shared" si="3"/>
      </c>
      <c r="F5" s="76">
        <f t="shared" si="3"/>
      </c>
      <c r="G5" s="76">
        <f t="shared" si="3"/>
      </c>
      <c r="H5" s="76" t="str">
        <f t="shared" si="3"/>
        <v>column</v>
      </c>
      <c r="I5" s="76" t="str">
        <f>IF(I3=0,"column","")</f>
        <v>column</v>
      </c>
      <c r="J5" s="76" t="str">
        <f>IF(J3=0,"column","")</f>
        <v>column</v>
      </c>
      <c r="K5" s="76" t="str">
        <f>IF(K3=0,"column","")</f>
        <v>column</v>
      </c>
      <c r="L5" s="77">
        <f t="shared" si="1"/>
        <v>0</v>
      </c>
      <c r="M5" s="126"/>
      <c r="N5" s="77">
        <f aca="true" t="shared" si="4" ref="N5:N34">N4+M5-L5</f>
        <v>-1844.5</v>
      </c>
    </row>
    <row r="6" spans="1:14" ht="10.5" customHeight="1">
      <c r="A6" s="118">
        <f t="shared" si="2"/>
        <v>3</v>
      </c>
      <c r="B6" s="76">
        <f>IF(B3=0,"stays","")</f>
      </c>
      <c r="C6" s="76">
        <f aca="true" t="shared" si="5" ref="C6:H6">IF(C3=0,"stays","")</f>
      </c>
      <c r="D6" s="76">
        <f t="shared" si="5"/>
      </c>
      <c r="E6" s="76">
        <f t="shared" si="5"/>
      </c>
      <c r="F6" s="76">
        <f t="shared" si="5"/>
      </c>
      <c r="G6" s="76">
        <f t="shared" si="5"/>
      </c>
      <c r="H6" s="76" t="str">
        <f t="shared" si="5"/>
        <v>stays</v>
      </c>
      <c r="I6" s="76" t="str">
        <f>IF(I3=0,"stays","")</f>
        <v>stays</v>
      </c>
      <c r="J6" s="76" t="str">
        <f>IF(J3=0,"stays","")</f>
        <v>stays</v>
      </c>
      <c r="K6" s="76" t="str">
        <f>IF(K3=0,"stays","")</f>
        <v>stays</v>
      </c>
      <c r="L6" s="77">
        <f t="shared" si="1"/>
        <v>0</v>
      </c>
      <c r="M6" s="126"/>
      <c r="N6" s="77">
        <f t="shared" si="4"/>
        <v>-1844.5</v>
      </c>
    </row>
    <row r="7" spans="1:14" ht="10.5" customHeight="1">
      <c r="A7" s="118">
        <f t="shared" si="2"/>
        <v>4</v>
      </c>
      <c r="B7" s="76">
        <f>IF(B3=0,"blank.","")</f>
      </c>
      <c r="C7" s="76">
        <f aca="true" t="shared" si="6" ref="C7:H7">IF(C3=0,"blank.","")</f>
      </c>
      <c r="D7" s="76">
        <f t="shared" si="6"/>
      </c>
      <c r="E7" s="76">
        <f t="shared" si="6"/>
      </c>
      <c r="F7" s="76">
        <f t="shared" si="6"/>
      </c>
      <c r="G7" s="76">
        <f t="shared" si="6"/>
      </c>
      <c r="H7" s="76" t="str">
        <f t="shared" si="6"/>
        <v>blank.</v>
      </c>
      <c r="I7" s="76" t="str">
        <f>IF(I3=0,"blank.","")</f>
        <v>blank.</v>
      </c>
      <c r="J7" s="76" t="str">
        <f>IF(J3=0,"blank.","")</f>
        <v>blank.</v>
      </c>
      <c r="K7" s="76" t="str">
        <f>IF(K3=0,"blank.","")</f>
        <v>blank.</v>
      </c>
      <c r="L7" s="77">
        <f t="shared" si="1"/>
        <v>0</v>
      </c>
      <c r="M7" s="126"/>
      <c r="N7" s="77">
        <f t="shared" si="4"/>
        <v>-1844.5</v>
      </c>
    </row>
    <row r="8" spans="1:14" ht="10.5" customHeight="1">
      <c r="A8" s="118">
        <f t="shared" si="2"/>
        <v>5</v>
      </c>
      <c r="B8" s="76">
        <f aca="true" t="shared" si="7" ref="B8:B34">IF($B$3=0," ","")</f>
      </c>
      <c r="C8" s="76">
        <f aca="true" t="shared" si="8" ref="C8:C34">IF($C$3=0," ","")</f>
      </c>
      <c r="D8" s="76">
        <f aca="true" t="shared" si="9" ref="D8:D34">IF($D$3=0," ","")</f>
      </c>
      <c r="E8" s="76">
        <f aca="true" t="shared" si="10" ref="E8:E34">IF($E$3=0," ","")</f>
      </c>
      <c r="F8" s="76">
        <f aca="true" t="shared" si="11" ref="F8:F34">IF($F$3=0," ","")</f>
      </c>
      <c r="G8" s="76">
        <f aca="true" t="shared" si="12" ref="G8:G34">IF($G$3=0," ","")</f>
      </c>
      <c r="H8" s="76" t="str">
        <f aca="true" t="shared" si="13" ref="H8:H34">IF($H$3=0," ","")</f>
        <v> </v>
      </c>
      <c r="I8" s="76" t="str">
        <f aca="true" t="shared" si="14" ref="I8:I34">IF($I$3=0," ","")</f>
        <v> </v>
      </c>
      <c r="J8" s="76" t="str">
        <f aca="true" t="shared" si="15" ref="J8:J34">IF($J$3=0," ","")</f>
        <v> </v>
      </c>
      <c r="K8" s="76" t="str">
        <f aca="true" t="shared" si="16" ref="K8:K34">IF($K$3=0," ","")</f>
        <v> </v>
      </c>
      <c r="L8" s="77">
        <f t="shared" si="1"/>
        <v>0</v>
      </c>
      <c r="M8" s="126"/>
      <c r="N8" s="77">
        <f t="shared" si="4"/>
        <v>-1844.5</v>
      </c>
    </row>
    <row r="9" spans="1:14" ht="10.5" customHeight="1">
      <c r="A9" s="118">
        <f t="shared" si="2"/>
        <v>6</v>
      </c>
      <c r="B9" s="76">
        <f t="shared" si="7"/>
      </c>
      <c r="C9" s="76">
        <f t="shared" si="8"/>
      </c>
      <c r="D9" s="76">
        <f t="shared" si="9"/>
      </c>
      <c r="E9" s="76">
        <f t="shared" si="10"/>
      </c>
      <c r="F9" s="76">
        <f t="shared" si="11"/>
      </c>
      <c r="G9" s="76">
        <f t="shared" si="12"/>
      </c>
      <c r="H9" s="76" t="str">
        <f t="shared" si="13"/>
        <v> </v>
      </c>
      <c r="I9" s="76" t="str">
        <f t="shared" si="14"/>
        <v> </v>
      </c>
      <c r="J9" s="76" t="str">
        <f t="shared" si="15"/>
        <v> </v>
      </c>
      <c r="K9" s="76" t="str">
        <f t="shared" si="16"/>
        <v> </v>
      </c>
      <c r="L9" s="77">
        <f t="shared" si="1"/>
        <v>0</v>
      </c>
      <c r="M9" s="126"/>
      <c r="N9" s="77">
        <f t="shared" si="4"/>
        <v>-1844.5</v>
      </c>
    </row>
    <row r="10" spans="1:14" ht="10.5" customHeight="1">
      <c r="A10" s="118">
        <f t="shared" si="2"/>
        <v>7</v>
      </c>
      <c r="B10" s="76">
        <f t="shared" si="7"/>
      </c>
      <c r="C10" s="76">
        <f t="shared" si="8"/>
      </c>
      <c r="D10" s="76">
        <f t="shared" si="9"/>
      </c>
      <c r="E10" s="76">
        <f t="shared" si="10"/>
      </c>
      <c r="F10" s="76">
        <f t="shared" si="11"/>
      </c>
      <c r="G10" s="76">
        <f t="shared" si="12"/>
      </c>
      <c r="H10" s="76" t="str">
        <f t="shared" si="13"/>
        <v> </v>
      </c>
      <c r="I10" s="76" t="str">
        <f t="shared" si="14"/>
        <v> </v>
      </c>
      <c r="J10" s="76" t="str">
        <f t="shared" si="15"/>
        <v> </v>
      </c>
      <c r="K10" s="76" t="str">
        <f t="shared" si="16"/>
        <v> </v>
      </c>
      <c r="L10" s="77">
        <f t="shared" si="1"/>
        <v>0</v>
      </c>
      <c r="M10" s="126"/>
      <c r="N10" s="77">
        <f t="shared" si="4"/>
        <v>-1844.5</v>
      </c>
    </row>
    <row r="11" spans="1:14" ht="10.5" customHeight="1">
      <c r="A11" s="118">
        <f t="shared" si="2"/>
        <v>8</v>
      </c>
      <c r="B11" s="76">
        <f t="shared" si="7"/>
      </c>
      <c r="C11" s="76">
        <f t="shared" si="8"/>
      </c>
      <c r="D11" s="76">
        <f t="shared" si="9"/>
      </c>
      <c r="E11" s="76">
        <f t="shared" si="10"/>
      </c>
      <c r="F11" s="76">
        <f t="shared" si="11"/>
      </c>
      <c r="G11" s="76">
        <f t="shared" si="12"/>
      </c>
      <c r="H11" s="76" t="str">
        <f t="shared" si="13"/>
        <v> </v>
      </c>
      <c r="I11" s="76" t="str">
        <f t="shared" si="14"/>
        <v> </v>
      </c>
      <c r="J11" s="76" t="str">
        <f t="shared" si="15"/>
        <v> </v>
      </c>
      <c r="K11" s="76" t="str">
        <f t="shared" si="16"/>
        <v> </v>
      </c>
      <c r="L11" s="77">
        <f t="shared" si="1"/>
        <v>0</v>
      </c>
      <c r="M11" s="126"/>
      <c r="N11" s="77">
        <f t="shared" si="4"/>
        <v>-1844.5</v>
      </c>
    </row>
    <row r="12" spans="1:14" ht="10.5" customHeight="1">
      <c r="A12" s="118">
        <f t="shared" si="2"/>
        <v>9</v>
      </c>
      <c r="B12" s="76">
        <f t="shared" si="7"/>
      </c>
      <c r="C12" s="76">
        <f t="shared" si="8"/>
      </c>
      <c r="D12" s="76">
        <f t="shared" si="9"/>
      </c>
      <c r="E12" s="76">
        <f t="shared" si="10"/>
      </c>
      <c r="F12" s="76">
        <f t="shared" si="11"/>
      </c>
      <c r="G12" s="76">
        <f t="shared" si="12"/>
      </c>
      <c r="H12" s="76" t="str">
        <f t="shared" si="13"/>
        <v> </v>
      </c>
      <c r="I12" s="76" t="str">
        <f t="shared" si="14"/>
        <v> </v>
      </c>
      <c r="J12" s="76" t="str">
        <f t="shared" si="15"/>
        <v> </v>
      </c>
      <c r="K12" s="76" t="str">
        <f t="shared" si="16"/>
        <v> </v>
      </c>
      <c r="L12" s="77">
        <f t="shared" si="1"/>
        <v>0</v>
      </c>
      <c r="M12" s="126"/>
      <c r="N12" s="77">
        <f t="shared" si="4"/>
        <v>-1844.5</v>
      </c>
    </row>
    <row r="13" spans="1:14" ht="10.5" customHeight="1">
      <c r="A13" s="118">
        <f t="shared" si="2"/>
        <v>10</v>
      </c>
      <c r="B13" s="76">
        <f t="shared" si="7"/>
      </c>
      <c r="C13" s="76">
        <f t="shared" si="8"/>
      </c>
      <c r="D13" s="76">
        <f t="shared" si="9"/>
      </c>
      <c r="E13" s="76">
        <f t="shared" si="10"/>
      </c>
      <c r="F13" s="76">
        <f t="shared" si="11"/>
      </c>
      <c r="G13" s="76">
        <f t="shared" si="12"/>
      </c>
      <c r="H13" s="76" t="str">
        <f t="shared" si="13"/>
        <v> </v>
      </c>
      <c r="I13" s="76" t="str">
        <f t="shared" si="14"/>
        <v> </v>
      </c>
      <c r="J13" s="76" t="str">
        <f t="shared" si="15"/>
        <v> </v>
      </c>
      <c r="K13" s="76" t="str">
        <f t="shared" si="16"/>
        <v> </v>
      </c>
      <c r="L13" s="77">
        <f t="shared" si="1"/>
        <v>0</v>
      </c>
      <c r="M13" s="126"/>
      <c r="N13" s="77">
        <f t="shared" si="4"/>
        <v>-1844.5</v>
      </c>
    </row>
    <row r="14" spans="1:14" ht="10.5" customHeight="1">
      <c r="A14" s="118">
        <f t="shared" si="2"/>
        <v>11</v>
      </c>
      <c r="B14" s="76">
        <f t="shared" si="7"/>
      </c>
      <c r="C14" s="76">
        <f t="shared" si="8"/>
      </c>
      <c r="D14" s="76">
        <f t="shared" si="9"/>
      </c>
      <c r="E14" s="76">
        <f t="shared" si="10"/>
      </c>
      <c r="F14" s="76">
        <f t="shared" si="11"/>
      </c>
      <c r="G14" s="76">
        <f t="shared" si="12"/>
      </c>
      <c r="H14" s="76" t="str">
        <f t="shared" si="13"/>
        <v> </v>
      </c>
      <c r="I14" s="76" t="str">
        <f t="shared" si="14"/>
        <v> </v>
      </c>
      <c r="J14" s="76" t="str">
        <f t="shared" si="15"/>
        <v> </v>
      </c>
      <c r="K14" s="76" t="str">
        <f t="shared" si="16"/>
        <v> </v>
      </c>
      <c r="L14" s="77">
        <f t="shared" si="1"/>
        <v>0</v>
      </c>
      <c r="M14" s="126"/>
      <c r="N14" s="77">
        <f t="shared" si="4"/>
        <v>-1844.5</v>
      </c>
    </row>
    <row r="15" spans="1:14" ht="10.5" customHeight="1">
      <c r="A15" s="118">
        <f t="shared" si="2"/>
        <v>12</v>
      </c>
      <c r="B15" s="76">
        <f t="shared" si="7"/>
      </c>
      <c r="C15" s="76">
        <f t="shared" si="8"/>
      </c>
      <c r="D15" s="76">
        <f t="shared" si="9"/>
      </c>
      <c r="E15" s="76">
        <f t="shared" si="10"/>
      </c>
      <c r="F15" s="76">
        <f t="shared" si="11"/>
      </c>
      <c r="G15" s="76">
        <f t="shared" si="12"/>
      </c>
      <c r="H15" s="76" t="str">
        <f t="shared" si="13"/>
        <v> </v>
      </c>
      <c r="I15" s="76" t="str">
        <f t="shared" si="14"/>
        <v> </v>
      </c>
      <c r="J15" s="76" t="str">
        <f t="shared" si="15"/>
        <v> </v>
      </c>
      <c r="K15" s="76" t="str">
        <f t="shared" si="16"/>
        <v> </v>
      </c>
      <c r="L15" s="77">
        <f t="shared" si="1"/>
        <v>0</v>
      </c>
      <c r="M15" s="126"/>
      <c r="N15" s="77">
        <f t="shared" si="4"/>
        <v>-1844.5</v>
      </c>
    </row>
    <row r="16" spans="1:14" ht="10.5" customHeight="1">
      <c r="A16" s="118">
        <f t="shared" si="2"/>
        <v>13</v>
      </c>
      <c r="B16" s="76">
        <f t="shared" si="7"/>
      </c>
      <c r="C16" s="76">
        <f t="shared" si="8"/>
      </c>
      <c r="D16" s="76">
        <f t="shared" si="9"/>
      </c>
      <c r="E16" s="76">
        <f t="shared" si="10"/>
      </c>
      <c r="F16" s="76">
        <f t="shared" si="11"/>
      </c>
      <c r="G16" s="76">
        <f t="shared" si="12"/>
      </c>
      <c r="H16" s="76" t="str">
        <f t="shared" si="13"/>
        <v> </v>
      </c>
      <c r="I16" s="76" t="str">
        <f t="shared" si="14"/>
        <v> </v>
      </c>
      <c r="J16" s="76" t="str">
        <f t="shared" si="15"/>
        <v> </v>
      </c>
      <c r="K16" s="76" t="str">
        <f t="shared" si="16"/>
        <v> </v>
      </c>
      <c r="L16" s="77">
        <f t="shared" si="1"/>
        <v>0</v>
      </c>
      <c r="M16" s="126"/>
      <c r="N16" s="77">
        <f t="shared" si="4"/>
        <v>-1844.5</v>
      </c>
    </row>
    <row r="17" spans="1:14" ht="10.5" customHeight="1">
      <c r="A17" s="118">
        <f t="shared" si="2"/>
        <v>14</v>
      </c>
      <c r="B17" s="76">
        <f t="shared" si="7"/>
      </c>
      <c r="C17" s="76">
        <f t="shared" si="8"/>
      </c>
      <c r="D17" s="76">
        <f t="shared" si="9"/>
      </c>
      <c r="E17" s="76">
        <f t="shared" si="10"/>
      </c>
      <c r="F17" s="76">
        <f t="shared" si="11"/>
      </c>
      <c r="G17" s="76">
        <f t="shared" si="12"/>
      </c>
      <c r="H17" s="76" t="str">
        <f t="shared" si="13"/>
        <v> </v>
      </c>
      <c r="I17" s="76" t="str">
        <f t="shared" si="14"/>
        <v> </v>
      </c>
      <c r="J17" s="76" t="str">
        <f t="shared" si="15"/>
        <v> </v>
      </c>
      <c r="K17" s="76" t="str">
        <f t="shared" si="16"/>
        <v> </v>
      </c>
      <c r="L17" s="77">
        <f t="shared" si="1"/>
        <v>0</v>
      </c>
      <c r="M17" s="126"/>
      <c r="N17" s="77">
        <f t="shared" si="4"/>
        <v>-1844.5</v>
      </c>
    </row>
    <row r="18" spans="1:14" ht="10.5" customHeight="1">
      <c r="A18" s="118">
        <f t="shared" si="2"/>
        <v>15</v>
      </c>
      <c r="B18" s="76">
        <f t="shared" si="7"/>
      </c>
      <c r="C18" s="76">
        <f t="shared" si="8"/>
      </c>
      <c r="D18" s="76">
        <f t="shared" si="9"/>
      </c>
      <c r="E18" s="76">
        <f t="shared" si="10"/>
      </c>
      <c r="F18" s="76">
        <f t="shared" si="11"/>
      </c>
      <c r="G18" s="76">
        <f t="shared" si="12"/>
      </c>
      <c r="H18" s="76" t="str">
        <f t="shared" si="13"/>
        <v> </v>
      </c>
      <c r="I18" s="76" t="str">
        <f t="shared" si="14"/>
        <v> </v>
      </c>
      <c r="J18" s="76" t="str">
        <f t="shared" si="15"/>
        <v> </v>
      </c>
      <c r="K18" s="76" t="str">
        <f t="shared" si="16"/>
        <v> </v>
      </c>
      <c r="L18" s="77">
        <f t="shared" si="1"/>
        <v>0</v>
      </c>
      <c r="M18" s="126"/>
      <c r="N18" s="77">
        <f t="shared" si="4"/>
        <v>-1844.5</v>
      </c>
    </row>
    <row r="19" spans="1:14" ht="10.5" customHeight="1">
      <c r="A19" s="118">
        <f t="shared" si="2"/>
        <v>16</v>
      </c>
      <c r="B19" s="76">
        <f t="shared" si="7"/>
      </c>
      <c r="C19" s="76">
        <f t="shared" si="8"/>
      </c>
      <c r="D19" s="76">
        <f>IF($D$3=0," ","")</f>
      </c>
      <c r="E19" s="76">
        <f t="shared" si="10"/>
      </c>
      <c r="F19" s="76">
        <f t="shared" si="11"/>
      </c>
      <c r="G19" s="76">
        <f t="shared" si="12"/>
      </c>
      <c r="H19" s="76" t="str">
        <f t="shared" si="13"/>
        <v> </v>
      </c>
      <c r="I19" s="76" t="str">
        <f t="shared" si="14"/>
        <v> </v>
      </c>
      <c r="J19" s="76" t="str">
        <f t="shared" si="15"/>
        <v> </v>
      </c>
      <c r="K19" s="76" t="str">
        <f t="shared" si="16"/>
        <v> </v>
      </c>
      <c r="L19" s="77">
        <f t="shared" si="1"/>
        <v>0</v>
      </c>
      <c r="M19" s="126"/>
      <c r="N19" s="77">
        <f t="shared" si="4"/>
        <v>-1844.5</v>
      </c>
    </row>
    <row r="20" spans="1:14" ht="10.5" customHeight="1">
      <c r="A20" s="118">
        <f t="shared" si="2"/>
        <v>17</v>
      </c>
      <c r="B20" s="76">
        <f t="shared" si="7"/>
      </c>
      <c r="C20" s="76">
        <f t="shared" si="8"/>
      </c>
      <c r="D20" s="76">
        <f t="shared" si="9"/>
      </c>
      <c r="E20" s="76">
        <f t="shared" si="10"/>
      </c>
      <c r="F20" s="76">
        <f t="shared" si="11"/>
      </c>
      <c r="G20" s="76">
        <f t="shared" si="12"/>
      </c>
      <c r="H20" s="76" t="str">
        <f t="shared" si="13"/>
        <v> </v>
      </c>
      <c r="I20" s="76" t="str">
        <f t="shared" si="14"/>
        <v> </v>
      </c>
      <c r="J20" s="76" t="str">
        <f t="shared" si="15"/>
        <v> </v>
      </c>
      <c r="K20" s="76" t="str">
        <f t="shared" si="16"/>
        <v> </v>
      </c>
      <c r="L20" s="77">
        <f t="shared" si="1"/>
        <v>0</v>
      </c>
      <c r="M20" s="126"/>
      <c r="N20" s="77">
        <f t="shared" si="4"/>
        <v>-1844.5</v>
      </c>
    </row>
    <row r="21" spans="1:14" ht="10.5" customHeight="1">
      <c r="A21" s="118">
        <f t="shared" si="2"/>
        <v>18</v>
      </c>
      <c r="B21" s="76">
        <f t="shared" si="7"/>
      </c>
      <c r="C21" s="76">
        <f t="shared" si="8"/>
      </c>
      <c r="D21" s="76">
        <f t="shared" si="9"/>
      </c>
      <c r="E21" s="76">
        <f t="shared" si="10"/>
      </c>
      <c r="F21" s="76">
        <f t="shared" si="11"/>
      </c>
      <c r="G21" s="76">
        <f t="shared" si="12"/>
      </c>
      <c r="H21" s="76" t="str">
        <f t="shared" si="13"/>
        <v> </v>
      </c>
      <c r="I21" s="76" t="str">
        <f t="shared" si="14"/>
        <v> </v>
      </c>
      <c r="J21" s="76" t="str">
        <f t="shared" si="15"/>
        <v> </v>
      </c>
      <c r="K21" s="76" t="str">
        <f t="shared" si="16"/>
        <v> </v>
      </c>
      <c r="L21" s="77">
        <f t="shared" si="1"/>
        <v>0</v>
      </c>
      <c r="M21" s="126"/>
      <c r="N21" s="77">
        <f t="shared" si="4"/>
        <v>-1844.5</v>
      </c>
    </row>
    <row r="22" spans="1:14" ht="10.5" customHeight="1">
      <c r="A22" s="118">
        <f t="shared" si="2"/>
        <v>19</v>
      </c>
      <c r="B22" s="76">
        <f t="shared" si="7"/>
      </c>
      <c r="C22" s="76">
        <f t="shared" si="8"/>
      </c>
      <c r="D22" s="76">
        <f t="shared" si="9"/>
      </c>
      <c r="E22" s="76">
        <f t="shared" si="10"/>
      </c>
      <c r="F22" s="76">
        <f t="shared" si="11"/>
      </c>
      <c r="G22" s="76">
        <f t="shared" si="12"/>
      </c>
      <c r="H22" s="76" t="str">
        <f t="shared" si="13"/>
        <v> </v>
      </c>
      <c r="I22" s="76" t="str">
        <f t="shared" si="14"/>
        <v> </v>
      </c>
      <c r="J22" s="76" t="str">
        <f t="shared" si="15"/>
        <v> </v>
      </c>
      <c r="K22" s="76" t="str">
        <f t="shared" si="16"/>
        <v> </v>
      </c>
      <c r="L22" s="77">
        <f t="shared" si="1"/>
        <v>0</v>
      </c>
      <c r="M22" s="126"/>
      <c r="N22" s="79">
        <f t="shared" si="4"/>
        <v>-1844.5</v>
      </c>
    </row>
    <row r="23" spans="1:14" ht="10.5" customHeight="1">
      <c r="A23" s="118">
        <f t="shared" si="2"/>
        <v>20</v>
      </c>
      <c r="B23" s="76">
        <f t="shared" si="7"/>
      </c>
      <c r="C23" s="76">
        <f t="shared" si="8"/>
      </c>
      <c r="D23" s="76">
        <f t="shared" si="9"/>
      </c>
      <c r="E23" s="76">
        <f t="shared" si="10"/>
      </c>
      <c r="F23" s="76">
        <f t="shared" si="11"/>
      </c>
      <c r="G23" s="76">
        <f t="shared" si="12"/>
      </c>
      <c r="H23" s="76" t="str">
        <f t="shared" si="13"/>
        <v> </v>
      </c>
      <c r="I23" s="76" t="str">
        <f t="shared" si="14"/>
        <v> </v>
      </c>
      <c r="J23" s="76" t="str">
        <f t="shared" si="15"/>
        <v> </v>
      </c>
      <c r="K23" s="76" t="str">
        <f t="shared" si="16"/>
        <v> </v>
      </c>
      <c r="L23" s="77">
        <f t="shared" si="1"/>
        <v>0</v>
      </c>
      <c r="M23" s="126"/>
      <c r="N23" s="79">
        <f t="shared" si="4"/>
        <v>-1844.5</v>
      </c>
    </row>
    <row r="24" spans="1:14" ht="10.5" customHeight="1">
      <c r="A24" s="118">
        <f t="shared" si="2"/>
        <v>21</v>
      </c>
      <c r="B24" s="76">
        <f t="shared" si="7"/>
      </c>
      <c r="C24" s="76">
        <f t="shared" si="8"/>
      </c>
      <c r="D24" s="76">
        <f t="shared" si="9"/>
      </c>
      <c r="E24" s="76">
        <f t="shared" si="10"/>
      </c>
      <c r="F24" s="76">
        <f t="shared" si="11"/>
      </c>
      <c r="G24" s="76">
        <f t="shared" si="12"/>
      </c>
      <c r="H24" s="76" t="str">
        <f t="shared" si="13"/>
        <v> </v>
      </c>
      <c r="I24" s="76" t="str">
        <f t="shared" si="14"/>
        <v> </v>
      </c>
      <c r="J24" s="76" t="str">
        <f t="shared" si="15"/>
        <v> </v>
      </c>
      <c r="K24" s="76" t="str">
        <f t="shared" si="16"/>
        <v> </v>
      </c>
      <c r="L24" s="77">
        <f t="shared" si="1"/>
        <v>0</v>
      </c>
      <c r="M24" s="126"/>
      <c r="N24" s="79">
        <f t="shared" si="4"/>
        <v>-1844.5</v>
      </c>
    </row>
    <row r="25" spans="1:14" ht="10.5" customHeight="1">
      <c r="A25" s="118">
        <f t="shared" si="2"/>
        <v>22</v>
      </c>
      <c r="B25" s="76">
        <f t="shared" si="7"/>
      </c>
      <c r="C25" s="76">
        <f t="shared" si="8"/>
      </c>
      <c r="D25" s="76">
        <f t="shared" si="9"/>
      </c>
      <c r="E25" s="76">
        <f t="shared" si="10"/>
      </c>
      <c r="F25" s="76">
        <f t="shared" si="11"/>
      </c>
      <c r="G25" s="76">
        <f t="shared" si="12"/>
      </c>
      <c r="H25" s="76" t="str">
        <f t="shared" si="13"/>
        <v> </v>
      </c>
      <c r="I25" s="76" t="str">
        <f t="shared" si="14"/>
        <v> </v>
      </c>
      <c r="J25" s="76" t="str">
        <f t="shared" si="15"/>
        <v> </v>
      </c>
      <c r="K25" s="76" t="str">
        <f t="shared" si="16"/>
        <v> </v>
      </c>
      <c r="L25" s="77">
        <f t="shared" si="1"/>
        <v>0</v>
      </c>
      <c r="M25" s="126"/>
      <c r="N25" s="79">
        <f t="shared" si="4"/>
        <v>-1844.5</v>
      </c>
    </row>
    <row r="26" spans="1:14" ht="10.5" customHeight="1">
      <c r="A26" s="118">
        <f t="shared" si="2"/>
        <v>23</v>
      </c>
      <c r="B26" s="76">
        <f t="shared" si="7"/>
      </c>
      <c r="C26" s="76">
        <f t="shared" si="8"/>
      </c>
      <c r="D26" s="76">
        <f t="shared" si="9"/>
      </c>
      <c r="E26" s="76">
        <f t="shared" si="10"/>
      </c>
      <c r="F26" s="76">
        <f t="shared" si="11"/>
      </c>
      <c r="G26" s="76">
        <f t="shared" si="12"/>
      </c>
      <c r="H26" s="76" t="str">
        <f t="shared" si="13"/>
        <v> </v>
      </c>
      <c r="I26" s="76" t="str">
        <f t="shared" si="14"/>
        <v> </v>
      </c>
      <c r="J26" s="76" t="str">
        <f t="shared" si="15"/>
        <v> </v>
      </c>
      <c r="K26" s="76" t="str">
        <f t="shared" si="16"/>
        <v> </v>
      </c>
      <c r="L26" s="77">
        <f t="shared" si="1"/>
        <v>0</v>
      </c>
      <c r="M26" s="126"/>
      <c r="N26" s="79">
        <f t="shared" si="4"/>
        <v>-1844.5</v>
      </c>
    </row>
    <row r="27" spans="1:14" ht="10.5" customHeight="1">
      <c r="A27" s="118">
        <f t="shared" si="2"/>
        <v>24</v>
      </c>
      <c r="B27" s="76">
        <f t="shared" si="7"/>
      </c>
      <c r="C27" s="76">
        <f t="shared" si="8"/>
      </c>
      <c r="D27" s="76">
        <f t="shared" si="9"/>
      </c>
      <c r="E27" s="76">
        <f t="shared" si="10"/>
      </c>
      <c r="F27" s="76">
        <f t="shared" si="11"/>
      </c>
      <c r="G27" s="76">
        <f t="shared" si="12"/>
      </c>
      <c r="H27" s="76" t="str">
        <f t="shared" si="13"/>
        <v> </v>
      </c>
      <c r="I27" s="76" t="str">
        <f t="shared" si="14"/>
        <v> </v>
      </c>
      <c r="J27" s="76" t="str">
        <f t="shared" si="15"/>
        <v> </v>
      </c>
      <c r="K27" s="76" t="str">
        <f t="shared" si="16"/>
        <v> </v>
      </c>
      <c r="L27" s="77">
        <f t="shared" si="1"/>
        <v>0</v>
      </c>
      <c r="M27" s="126"/>
      <c r="N27" s="79">
        <f t="shared" si="4"/>
        <v>-1844.5</v>
      </c>
    </row>
    <row r="28" spans="1:14" ht="10.5" customHeight="1">
      <c r="A28" s="118">
        <f t="shared" si="2"/>
        <v>25</v>
      </c>
      <c r="B28" s="76">
        <f t="shared" si="7"/>
      </c>
      <c r="C28" s="76">
        <f t="shared" si="8"/>
      </c>
      <c r="D28" s="76">
        <f t="shared" si="9"/>
      </c>
      <c r="E28" s="76">
        <f t="shared" si="10"/>
      </c>
      <c r="F28" s="76">
        <f t="shared" si="11"/>
      </c>
      <c r="G28" s="76">
        <f t="shared" si="12"/>
      </c>
      <c r="H28" s="76" t="str">
        <f t="shared" si="13"/>
        <v> </v>
      </c>
      <c r="I28" s="76" t="str">
        <f t="shared" si="14"/>
        <v> </v>
      </c>
      <c r="J28" s="76" t="str">
        <f t="shared" si="15"/>
        <v> </v>
      </c>
      <c r="K28" s="76" t="str">
        <f t="shared" si="16"/>
        <v> </v>
      </c>
      <c r="L28" s="77">
        <f t="shared" si="1"/>
        <v>0</v>
      </c>
      <c r="M28" s="126"/>
      <c r="N28" s="79">
        <f t="shared" si="4"/>
        <v>-1844.5</v>
      </c>
    </row>
    <row r="29" spans="1:14" ht="10.5" customHeight="1">
      <c r="A29" s="118">
        <f t="shared" si="2"/>
        <v>26</v>
      </c>
      <c r="B29" s="76">
        <f t="shared" si="7"/>
      </c>
      <c r="C29" s="76">
        <f t="shared" si="8"/>
      </c>
      <c r="D29" s="76">
        <f t="shared" si="9"/>
      </c>
      <c r="E29" s="76">
        <f t="shared" si="10"/>
      </c>
      <c r="F29" s="76">
        <f t="shared" si="11"/>
      </c>
      <c r="G29" s="76">
        <f t="shared" si="12"/>
      </c>
      <c r="H29" s="76" t="str">
        <f t="shared" si="13"/>
        <v> </v>
      </c>
      <c r="I29" s="76" t="str">
        <f t="shared" si="14"/>
        <v> </v>
      </c>
      <c r="J29" s="76" t="str">
        <f t="shared" si="15"/>
        <v> </v>
      </c>
      <c r="K29" s="76" t="str">
        <f t="shared" si="16"/>
        <v> </v>
      </c>
      <c r="L29" s="77">
        <f t="shared" si="1"/>
        <v>0</v>
      </c>
      <c r="M29" s="126"/>
      <c r="N29" s="79">
        <f t="shared" si="4"/>
        <v>-1844.5</v>
      </c>
    </row>
    <row r="30" spans="1:14" ht="10.5" customHeight="1">
      <c r="A30" s="118">
        <f t="shared" si="2"/>
        <v>27</v>
      </c>
      <c r="B30" s="76">
        <f t="shared" si="7"/>
      </c>
      <c r="C30" s="76">
        <f t="shared" si="8"/>
      </c>
      <c r="D30" s="76">
        <f t="shared" si="9"/>
      </c>
      <c r="E30" s="76">
        <f t="shared" si="10"/>
      </c>
      <c r="F30" s="76">
        <f t="shared" si="11"/>
      </c>
      <c r="G30" s="76">
        <f t="shared" si="12"/>
      </c>
      <c r="H30" s="76" t="str">
        <f t="shared" si="13"/>
        <v> </v>
      </c>
      <c r="I30" s="76" t="str">
        <f t="shared" si="14"/>
        <v> </v>
      </c>
      <c r="J30" s="76" t="str">
        <f t="shared" si="15"/>
        <v> </v>
      </c>
      <c r="K30" s="76" t="str">
        <f t="shared" si="16"/>
        <v> </v>
      </c>
      <c r="L30" s="77">
        <f t="shared" si="1"/>
        <v>0</v>
      </c>
      <c r="M30" s="126"/>
      <c r="N30" s="79">
        <f t="shared" si="4"/>
        <v>-1844.5</v>
      </c>
    </row>
    <row r="31" spans="1:14" ht="10.5" customHeight="1">
      <c r="A31" s="118">
        <f t="shared" si="2"/>
        <v>28</v>
      </c>
      <c r="B31" s="76">
        <f t="shared" si="7"/>
      </c>
      <c r="C31" s="76">
        <f t="shared" si="8"/>
      </c>
      <c r="D31" s="76">
        <f t="shared" si="9"/>
      </c>
      <c r="E31" s="76">
        <f t="shared" si="10"/>
      </c>
      <c r="F31" s="76">
        <f t="shared" si="11"/>
      </c>
      <c r="G31" s="76">
        <f t="shared" si="12"/>
      </c>
      <c r="H31" s="76" t="str">
        <f t="shared" si="13"/>
        <v> </v>
      </c>
      <c r="I31" s="76" t="str">
        <f t="shared" si="14"/>
        <v> </v>
      </c>
      <c r="J31" s="76" t="str">
        <f t="shared" si="15"/>
        <v> </v>
      </c>
      <c r="K31" s="76" t="str">
        <f t="shared" si="16"/>
        <v> </v>
      </c>
      <c r="L31" s="77">
        <f t="shared" si="1"/>
        <v>0</v>
      </c>
      <c r="M31" s="126"/>
      <c r="N31" s="79">
        <f t="shared" si="4"/>
        <v>-1844.5</v>
      </c>
    </row>
    <row r="32" spans="1:14" ht="10.5" customHeight="1">
      <c r="A32" s="118">
        <f t="shared" si="2"/>
        <v>29</v>
      </c>
      <c r="B32" s="76">
        <f t="shared" si="7"/>
      </c>
      <c r="C32" s="76">
        <f t="shared" si="8"/>
      </c>
      <c r="D32" s="76">
        <f t="shared" si="9"/>
      </c>
      <c r="E32" s="76">
        <f t="shared" si="10"/>
      </c>
      <c r="F32" s="76">
        <f t="shared" si="11"/>
      </c>
      <c r="G32" s="76">
        <f t="shared" si="12"/>
      </c>
      <c r="H32" s="76" t="str">
        <f t="shared" si="13"/>
        <v> </v>
      </c>
      <c r="I32" s="76" t="str">
        <f t="shared" si="14"/>
        <v> </v>
      </c>
      <c r="J32" s="76" t="str">
        <f t="shared" si="15"/>
        <v> </v>
      </c>
      <c r="K32" s="76" t="str">
        <f t="shared" si="16"/>
        <v> </v>
      </c>
      <c r="L32" s="77">
        <f t="shared" si="1"/>
        <v>0</v>
      </c>
      <c r="M32" s="126"/>
      <c r="N32" s="77">
        <f t="shared" si="4"/>
        <v>-1844.5</v>
      </c>
    </row>
    <row r="33" spans="1:14" ht="10.5" customHeight="1">
      <c r="A33" s="118">
        <f t="shared" si="2"/>
        <v>30</v>
      </c>
      <c r="B33" s="76">
        <f t="shared" si="7"/>
      </c>
      <c r="C33" s="76">
        <f t="shared" si="8"/>
      </c>
      <c r="D33" s="76">
        <f t="shared" si="9"/>
      </c>
      <c r="E33" s="76">
        <f t="shared" si="10"/>
      </c>
      <c r="F33" s="76">
        <f t="shared" si="11"/>
      </c>
      <c r="G33" s="76">
        <f t="shared" si="12"/>
      </c>
      <c r="H33" s="76" t="str">
        <f t="shared" si="13"/>
        <v> </v>
      </c>
      <c r="I33" s="76" t="str">
        <f t="shared" si="14"/>
        <v> </v>
      </c>
      <c r="J33" s="76" t="str">
        <f t="shared" si="15"/>
        <v> </v>
      </c>
      <c r="K33" s="76" t="str">
        <f t="shared" si="16"/>
        <v> </v>
      </c>
      <c r="L33" s="77">
        <f t="shared" si="1"/>
        <v>0</v>
      </c>
      <c r="M33" s="126"/>
      <c r="N33" s="77">
        <f t="shared" si="4"/>
        <v>-1844.5</v>
      </c>
    </row>
    <row r="34" spans="1:14" ht="10.5" customHeight="1" thickBot="1">
      <c r="A34" s="118">
        <f t="shared" si="2"/>
        <v>31</v>
      </c>
      <c r="B34" s="76">
        <f t="shared" si="7"/>
      </c>
      <c r="C34" s="76">
        <f t="shared" si="8"/>
      </c>
      <c r="D34" s="76">
        <f t="shared" si="9"/>
      </c>
      <c r="E34" s="76">
        <f t="shared" si="10"/>
      </c>
      <c r="F34" s="76">
        <f t="shared" si="11"/>
      </c>
      <c r="G34" s="76">
        <f t="shared" si="12"/>
      </c>
      <c r="H34" s="76" t="str">
        <f t="shared" si="13"/>
        <v> </v>
      </c>
      <c r="I34" s="76" t="str">
        <f t="shared" si="14"/>
        <v> </v>
      </c>
      <c r="J34" s="76" t="str">
        <f t="shared" si="15"/>
        <v> </v>
      </c>
      <c r="K34" s="124" t="str">
        <f t="shared" si="16"/>
        <v> </v>
      </c>
      <c r="L34" s="77">
        <f t="shared" si="1"/>
        <v>0</v>
      </c>
      <c r="M34" s="127"/>
      <c r="N34" s="77">
        <f t="shared" si="4"/>
        <v>-1844.5</v>
      </c>
    </row>
    <row r="35" spans="1:14" ht="10.5" customHeight="1">
      <c r="A35" s="80" t="s">
        <v>5</v>
      </c>
      <c r="B35" s="81">
        <f>IF($B$3=0," ",SUM(B4:B34))</f>
        <v>0</v>
      </c>
      <c r="C35" s="81">
        <f>IF($C$3=0," ",SUM(C4:C34))</f>
        <v>0</v>
      </c>
      <c r="D35" s="81">
        <f>IF($D$3=0," ",SUM(D4:D34))</f>
        <v>0</v>
      </c>
      <c r="E35" s="81">
        <f>IF($E$3=0," ",SUM(E4:E34))</f>
        <v>0</v>
      </c>
      <c r="F35" s="81">
        <f>IF($F$3=0," ",SUM(F4:F34))</f>
        <v>0</v>
      </c>
      <c r="G35" s="81">
        <f>IF($G$3=0," ",SUM(G4:G34))</f>
        <v>0</v>
      </c>
      <c r="H35" s="81" t="str">
        <f>IF($H$3=0," ",SUM(H4:H34))</f>
        <v> </v>
      </c>
      <c r="I35" s="81" t="str">
        <f>IF($I$3=0," ",SUM(I4:I34))</f>
        <v> </v>
      </c>
      <c r="J35" s="81" t="str">
        <f>IF($J$3=0," ",SUM(J4:J34))</f>
        <v> </v>
      </c>
      <c r="K35" s="81" t="str">
        <f>IF($K$3=0," ",SUM(K4:K34))</f>
        <v> </v>
      </c>
      <c r="L35" s="135">
        <f>SUM(L4:L34)</f>
        <v>0</v>
      </c>
      <c r="M35" s="128">
        <f>SUM(M4:M34)</f>
        <v>0</v>
      </c>
      <c r="N35" s="82">
        <f>N34</f>
        <v>-1844.5</v>
      </c>
    </row>
    <row r="36" spans="1:14" ht="10.5" customHeight="1">
      <c r="A36" s="83" t="s">
        <v>2</v>
      </c>
      <c r="B36" s="84">
        <f>IF($B$3=0," ",'Start Here'!J96)</f>
        <v>30</v>
      </c>
      <c r="C36" s="84">
        <f>IF($C$3=0," ",'Start Here'!J97)</f>
        <v>400</v>
      </c>
      <c r="D36" s="84">
        <f>IF($D$3=0," ",'Start Here'!J98)</f>
        <v>85</v>
      </c>
      <c r="E36" s="84">
        <f>IF($E$3=0," ",'Start Here'!J99)</f>
        <v>100</v>
      </c>
      <c r="F36" s="84">
        <f>IF($F$3=0," ",'Start Here'!J100)</f>
        <v>35</v>
      </c>
      <c r="G36" s="84">
        <f>IF($G$3=0," ",'Start Here'!J101)</f>
        <v>55.5</v>
      </c>
      <c r="H36" s="84" t="str">
        <f>IF($H$3=0," ",'Start Here'!J102)</f>
        <v> </v>
      </c>
      <c r="I36" s="84" t="str">
        <f>IF($I$3=0," ",'Start Here'!J103)</f>
        <v> </v>
      </c>
      <c r="J36" s="84" t="str">
        <f>IF($J$3=0," ",'Start Here'!J104)</f>
        <v> </v>
      </c>
      <c r="K36" s="84" t="str">
        <f>IF($K$3=0," ",'Start Here'!J105)</f>
        <v> </v>
      </c>
      <c r="L36" s="136">
        <f>SUM(B36:K36)</f>
        <v>705.5</v>
      </c>
      <c r="M36" s="129"/>
      <c r="N36" s="85"/>
    </row>
    <row r="37" spans="1:14" ht="10.5" customHeight="1">
      <c r="A37" s="86" t="s">
        <v>1</v>
      </c>
      <c r="B37" s="47">
        <f aca="true" t="shared" si="17" ref="B37:K37">IF(B3=0," ",B36-B35)</f>
        <v>30</v>
      </c>
      <c r="C37" s="47">
        <f t="shared" si="17"/>
        <v>400</v>
      </c>
      <c r="D37" s="47">
        <f t="shared" si="17"/>
        <v>85</v>
      </c>
      <c r="E37" s="47">
        <f t="shared" si="17"/>
        <v>100</v>
      </c>
      <c r="F37" s="47">
        <f t="shared" si="17"/>
        <v>35</v>
      </c>
      <c r="G37" s="47">
        <f t="shared" si="17"/>
        <v>55.5</v>
      </c>
      <c r="H37" s="47" t="str">
        <f t="shared" si="17"/>
        <v> </v>
      </c>
      <c r="I37" s="47" t="str">
        <f t="shared" si="17"/>
        <v> </v>
      </c>
      <c r="J37" s="47" t="str">
        <f t="shared" si="17"/>
        <v> </v>
      </c>
      <c r="K37" s="47" t="str">
        <f t="shared" si="17"/>
        <v> </v>
      </c>
      <c r="L37" s="137">
        <f>L36-L35</f>
        <v>705.5</v>
      </c>
      <c r="M37" s="130"/>
      <c r="N37" s="85">
        <f>IF((SUM(B4:K31)+SUM(M4:M31)+SUM(C42:C51)+SUM(G42:G51))&gt;0,1,0)</f>
        <v>0</v>
      </c>
    </row>
    <row r="38" spans="1:14" s="40" customFormat="1" ht="10.5" customHeight="1" thickBot="1">
      <c r="A38" s="115">
        <f aca="true" t="shared" si="18" ref="A38:N38">A3</f>
        <v>39965</v>
      </c>
      <c r="B38" s="41" t="str">
        <f t="shared" si="18"/>
        <v>housecare</v>
      </c>
      <c r="C38" s="41" t="str">
        <f t="shared" si="18"/>
        <v>groceries</v>
      </c>
      <c r="D38" s="41" t="str">
        <f t="shared" si="18"/>
        <v>dining out</v>
      </c>
      <c r="E38" s="41" t="str">
        <f t="shared" si="18"/>
        <v>car gas</v>
      </c>
      <c r="F38" s="41" t="str">
        <f t="shared" si="18"/>
        <v>haircuts</v>
      </c>
      <c r="G38" s="41" t="str">
        <f t="shared" si="18"/>
        <v>misc.</v>
      </c>
      <c r="H38" s="41">
        <f t="shared" si="18"/>
        <v>0</v>
      </c>
      <c r="I38" s="41">
        <f t="shared" si="18"/>
        <v>0</v>
      </c>
      <c r="J38" s="41">
        <f t="shared" si="18"/>
        <v>0</v>
      </c>
      <c r="K38" s="41">
        <f t="shared" si="18"/>
        <v>0</v>
      </c>
      <c r="L38" s="42" t="str">
        <f t="shared" si="18"/>
        <v>total spent</v>
      </c>
      <c r="M38" s="131" t="str">
        <f t="shared" si="18"/>
        <v>income</v>
      </c>
      <c r="N38" s="42" t="str">
        <f t="shared" si="18"/>
        <v>what's left</v>
      </c>
    </row>
    <row r="39" ht="3.75" customHeight="1">
      <c r="E39" s="87"/>
    </row>
    <row r="40" spans="1:14" ht="10.5" customHeight="1">
      <c r="A40" s="282" t="s">
        <v>76</v>
      </c>
      <c r="B40" s="282"/>
      <c r="C40" s="282"/>
      <c r="E40" s="282" t="s">
        <v>77</v>
      </c>
      <c r="F40" s="282"/>
      <c r="G40" s="282"/>
      <c r="H40" s="282"/>
      <c r="I40" s="282"/>
      <c r="J40" s="282"/>
      <c r="K40" s="282"/>
      <c r="L40" s="282"/>
      <c r="M40" s="282"/>
      <c r="N40" s="282"/>
    </row>
    <row r="41" spans="1:14" ht="10.5" customHeight="1">
      <c r="A41" s="277" t="s">
        <v>74</v>
      </c>
      <c r="B41" s="278"/>
      <c r="C41" s="279"/>
      <c r="E41" s="277" t="s">
        <v>89</v>
      </c>
      <c r="F41" s="278"/>
      <c r="G41" s="278"/>
      <c r="H41" s="278"/>
      <c r="I41" s="278"/>
      <c r="J41" s="278"/>
      <c r="K41" s="278"/>
      <c r="L41" s="278"/>
      <c r="M41" s="278"/>
      <c r="N41" s="279"/>
    </row>
    <row r="42" spans="1:14" ht="10.5" customHeight="1">
      <c r="A42" s="186" t="str">
        <f>'Start Here'!S23</f>
        <v>rent</v>
      </c>
      <c r="B42" s="205"/>
      <c r="C42" s="88">
        <f aca="true" t="shared" si="19" ref="C42:C51">IF(A42=0," ","")</f>
      </c>
      <c r="D42" s="113"/>
      <c r="E42" s="89" t="str">
        <f>'Start Here'!$Q$30</f>
        <v>car maint.</v>
      </c>
      <c r="F42" s="89" t="str">
        <f>'Start Here'!$Q$31</f>
        <v>medical</v>
      </c>
      <c r="G42" s="89" t="str">
        <f>'Start Here'!$Q$32</f>
        <v>medicine</v>
      </c>
      <c r="H42" s="89" t="str">
        <f>'Start Here'!$Q$33</f>
        <v>gifts</v>
      </c>
      <c r="I42" s="89">
        <f>'Start Here'!$Q$34</f>
        <v>0</v>
      </c>
      <c r="J42" s="89">
        <f>'Start Here'!$Q$35</f>
        <v>0</v>
      </c>
      <c r="K42" s="89">
        <f>'Start Here'!$Q$36</f>
        <v>0</v>
      </c>
      <c r="L42" s="89">
        <f>'Start Here'!$Q$37</f>
        <v>0</v>
      </c>
      <c r="M42" s="89">
        <f>'Start Here'!$Q$38</f>
        <v>0</v>
      </c>
      <c r="N42" s="89">
        <f>'Start Here'!$Q$39</f>
        <v>0</v>
      </c>
    </row>
    <row r="43" spans="1:14" ht="10.5" customHeight="1">
      <c r="A43" s="186" t="str">
        <f>'Start Here'!S24</f>
        <v>phone bill</v>
      </c>
      <c r="B43" s="205"/>
      <c r="C43" s="88">
        <f t="shared" si="19"/>
      </c>
      <c r="D43" s="73"/>
      <c r="E43" s="88">
        <f>IF($E$42=0,"column","")</f>
      </c>
      <c r="F43" s="88">
        <f>IF($F$42=0,"column","")</f>
      </c>
      <c r="G43" s="88">
        <f>IF($G$42=0,"This","")</f>
      </c>
      <c r="H43" s="88">
        <f>IF($H$42=0,"This","")</f>
      </c>
      <c r="I43" s="88" t="str">
        <f>IF($I$42=0,"This","")</f>
        <v>This</v>
      </c>
      <c r="J43" s="88" t="str">
        <f>IF($J$42=0,"This","")</f>
        <v>This</v>
      </c>
      <c r="K43" s="88" t="str">
        <f>IF($K$42=0,"This","")</f>
        <v>This</v>
      </c>
      <c r="L43" s="88" t="str">
        <f>IF($L$42=0,"This","")</f>
        <v>This</v>
      </c>
      <c r="M43" s="88" t="str">
        <f>IF($M$42=0,"This","")</f>
        <v>This</v>
      </c>
      <c r="N43" s="88" t="str">
        <f>IF($N$42=0,"This","")</f>
        <v>This</v>
      </c>
    </row>
    <row r="44" spans="1:14" ht="10.5" customHeight="1">
      <c r="A44" s="186" t="str">
        <f>'Start Here'!S25</f>
        <v>insurance</v>
      </c>
      <c r="B44" s="205"/>
      <c r="C44" s="88">
        <f t="shared" si="19"/>
      </c>
      <c r="D44" s="73"/>
      <c r="E44" s="88">
        <f>IF($E$42=0,"column","")</f>
      </c>
      <c r="F44" s="88">
        <f>IF($F$42=0,"column","")</f>
      </c>
      <c r="G44" s="88">
        <f>IF($G$42=0,"column","")</f>
      </c>
      <c r="H44" s="88">
        <f>IF($H$42=0,"column","")</f>
      </c>
      <c r="I44" s="88" t="str">
        <f>IF($I$42=0,"column","")</f>
        <v>column</v>
      </c>
      <c r="J44" s="88" t="str">
        <f>IF($J$42=0,"column","")</f>
        <v>column</v>
      </c>
      <c r="K44" s="88" t="str">
        <f>IF($K$42=0,"column","")</f>
        <v>column</v>
      </c>
      <c r="L44" s="88" t="str">
        <f>IF($L$42=0,"column","")</f>
        <v>column</v>
      </c>
      <c r="M44" s="88" t="str">
        <f>IF($M$42=0,"column","")</f>
        <v>column</v>
      </c>
      <c r="N44" s="88" t="str">
        <f>IF($N$42=0,"column","")</f>
        <v>column</v>
      </c>
    </row>
    <row r="45" spans="1:14" ht="10.5" customHeight="1">
      <c r="A45" s="186" t="str">
        <f>'Start Here'!S26</f>
        <v>tithe</v>
      </c>
      <c r="B45" s="205"/>
      <c r="C45" s="88">
        <f t="shared" si="19"/>
      </c>
      <c r="D45" s="73"/>
      <c r="E45" s="88">
        <f>IF($E$42=0,"stays","")</f>
      </c>
      <c r="F45" s="88">
        <f>IF($F$42=0,"stays","")</f>
      </c>
      <c r="G45" s="88">
        <f>IF($G$42=0,"stays","")</f>
      </c>
      <c r="H45" s="88">
        <f>IF($H$42=0,"stays","")</f>
      </c>
      <c r="I45" s="88" t="str">
        <f>IF($I$42=0,"stays","")</f>
        <v>stays</v>
      </c>
      <c r="J45" s="88" t="str">
        <f>IF($J$42=0,"stays","")</f>
        <v>stays</v>
      </c>
      <c r="K45" s="88" t="str">
        <f>IF($K$42=0,"stays","")</f>
        <v>stays</v>
      </c>
      <c r="L45" s="88" t="str">
        <f>IF($L$42=0,"stays","")</f>
        <v>stays</v>
      </c>
      <c r="M45" s="88" t="str">
        <f>IF($M$42=0,"stays","")</f>
        <v>stays</v>
      </c>
      <c r="N45" s="88" t="str">
        <f>IF($N$42=0,"stays","")</f>
        <v>stays</v>
      </c>
    </row>
    <row r="46" spans="1:14" ht="10.5" customHeight="1">
      <c r="A46" s="186" t="str">
        <f>'Start Here'!S27</f>
        <v>donations</v>
      </c>
      <c r="B46" s="205"/>
      <c r="C46" s="88">
        <f t="shared" si="19"/>
      </c>
      <c r="D46" s="73"/>
      <c r="E46" s="88">
        <f>IF($E$42=0,"blank.","")</f>
      </c>
      <c r="F46" s="88">
        <f>IF($F$42=0,"blank.","")</f>
      </c>
      <c r="G46" s="88">
        <f>IF($G$42=0,"blank.","")</f>
      </c>
      <c r="H46" s="88">
        <f>IF($H$42=0,"blank.","")</f>
      </c>
      <c r="I46" s="88" t="str">
        <f>IF($I$42=0,"blank.","")</f>
        <v>blank.</v>
      </c>
      <c r="J46" s="88" t="str">
        <f>IF($J$42=0,"blank.","")</f>
        <v>blank.</v>
      </c>
      <c r="K46" s="88" t="str">
        <f>IF($K$42=0,"blank.","")</f>
        <v>blank.</v>
      </c>
      <c r="L46" s="88" t="str">
        <f>IF($L$42=0,"blank.","")</f>
        <v>blank.</v>
      </c>
      <c r="M46" s="88" t="str">
        <f>IF($M$42=0,"blank.","")</f>
        <v>blank.</v>
      </c>
      <c r="N46" s="88" t="str">
        <f>IF($N$42=0,"blank.","")</f>
        <v>blank.</v>
      </c>
    </row>
    <row r="47" spans="1:14" ht="10.5" customHeight="1">
      <c r="A47" s="186" t="str">
        <f>'Start Here'!S28</f>
        <v>savings</v>
      </c>
      <c r="B47" s="205"/>
      <c r="C47" s="88">
        <f t="shared" si="19"/>
      </c>
      <c r="D47" s="73"/>
      <c r="E47" s="88">
        <f>IF($E$42=0," ","")</f>
      </c>
      <c r="F47" s="88">
        <f>IF($F$42=0," ","")</f>
      </c>
      <c r="G47" s="88">
        <f>IF($G$42=0," ","")</f>
      </c>
      <c r="H47" s="88">
        <f>IF($H$42=0," ","")</f>
      </c>
      <c r="I47" s="88" t="str">
        <f>IF($I$42=0," ","")</f>
        <v> </v>
      </c>
      <c r="J47" s="88" t="str">
        <f>IF($J$42=0," ","")</f>
        <v> </v>
      </c>
      <c r="K47" s="88" t="str">
        <f>IF($K$42=0," ","")</f>
        <v> </v>
      </c>
      <c r="L47" s="88" t="str">
        <f>IF($L$42=0," ","")</f>
        <v> </v>
      </c>
      <c r="M47" s="88" t="str">
        <f>IF($M$42=0," ","")</f>
        <v> </v>
      </c>
      <c r="N47" s="88" t="str">
        <f>IF($N$42=0," ","")</f>
        <v> </v>
      </c>
    </row>
    <row r="48" spans="1:14" ht="10.5" customHeight="1">
      <c r="A48" s="186" t="str">
        <f>'Start Here'!S29</f>
        <v>college</v>
      </c>
      <c r="B48" s="205"/>
      <c r="C48" s="88">
        <f t="shared" si="19"/>
      </c>
      <c r="D48" s="73"/>
      <c r="E48" s="88">
        <f>IF($E$42=0," ","")</f>
      </c>
      <c r="F48" s="88">
        <f>IF($F$42=0," ","")</f>
      </c>
      <c r="G48" s="88">
        <f>IF($G$42=0," ","")</f>
      </c>
      <c r="H48" s="88">
        <f>IF($H$42=0," ","")</f>
      </c>
      <c r="I48" s="88" t="str">
        <f>IF($I$42=0," ","")</f>
        <v> </v>
      </c>
      <c r="J48" s="88" t="str">
        <f>IF($J$42=0," ","")</f>
        <v> </v>
      </c>
      <c r="K48" s="88" t="str">
        <f>IF($K$42=0," ","")</f>
        <v> </v>
      </c>
      <c r="L48" s="88" t="str">
        <f>IF($L$42=0," ","")</f>
        <v> </v>
      </c>
      <c r="M48" s="88" t="str">
        <f>IF($M$42=0," ","")</f>
        <v> </v>
      </c>
      <c r="N48" s="88" t="str">
        <f>IF($N$42=0," ","")</f>
        <v> </v>
      </c>
    </row>
    <row r="49" spans="1:14" ht="10.5" customHeight="1">
      <c r="A49" s="186">
        <f>'Start Here'!S30</f>
        <v>0</v>
      </c>
      <c r="B49" s="205"/>
      <c r="C49" s="88" t="str">
        <f t="shared" si="19"/>
        <v> </v>
      </c>
      <c r="D49" s="73"/>
      <c r="E49" s="88">
        <f>IF($E$42=0," ","")</f>
      </c>
      <c r="F49" s="88">
        <f>IF($F$42=0," ","")</f>
      </c>
      <c r="G49" s="88">
        <f>IF($G$42=0," ","")</f>
      </c>
      <c r="H49" s="88">
        <f>IF($H$42=0," ","")</f>
      </c>
      <c r="I49" s="88" t="str">
        <f>IF($I$42=0," ","")</f>
        <v> </v>
      </c>
      <c r="J49" s="88" t="str">
        <f>IF($J$42=0," ","")</f>
        <v> </v>
      </c>
      <c r="K49" s="88" t="str">
        <f>IF($K$42=0," ","")</f>
        <v> </v>
      </c>
      <c r="L49" s="88" t="str">
        <f>IF($L$42=0," ","")</f>
        <v> </v>
      </c>
      <c r="M49" s="88" t="str">
        <f>IF($M$42=0," ","")</f>
        <v> </v>
      </c>
      <c r="N49" s="88" t="str">
        <f>IF($N$42=0," ","")</f>
        <v> </v>
      </c>
    </row>
    <row r="50" spans="1:14" ht="10.5" customHeight="1">
      <c r="A50" s="186">
        <f>'Start Here'!S31</f>
        <v>0</v>
      </c>
      <c r="B50" s="283"/>
      <c r="C50" s="88" t="str">
        <f t="shared" si="19"/>
        <v> </v>
      </c>
      <c r="D50" s="73"/>
      <c r="E50" s="88">
        <f>IF($E$42=0," ","")</f>
      </c>
      <c r="F50" s="88">
        <f>IF($F$42=0," ","")</f>
      </c>
      <c r="G50" s="88">
        <f>IF($G$42=0," ","")</f>
      </c>
      <c r="H50" s="88">
        <f>IF($H$42=0," ","")</f>
      </c>
      <c r="I50" s="88" t="str">
        <f>IF($I$42=0," ","")</f>
        <v> </v>
      </c>
      <c r="J50" s="88" t="str">
        <f>IF($J$42=0," ","")</f>
        <v> </v>
      </c>
      <c r="K50" s="88" t="str">
        <f>IF($K$42=0," ","")</f>
        <v> </v>
      </c>
      <c r="L50" s="88" t="str">
        <f>IF($L$42=0," ","")</f>
        <v> </v>
      </c>
      <c r="M50" s="88" t="str">
        <f>IF($M$42=0," ","")</f>
        <v> </v>
      </c>
      <c r="N50" s="88" t="str">
        <f>IF($N$42=0," ","")</f>
        <v> </v>
      </c>
    </row>
    <row r="51" spans="1:14" ht="10.5" customHeight="1">
      <c r="A51" s="186">
        <f>'Start Here'!S32</f>
        <v>0</v>
      </c>
      <c r="B51" s="283"/>
      <c r="C51" s="88" t="str">
        <f t="shared" si="19"/>
        <v> </v>
      </c>
      <c r="D51" s="73"/>
      <c r="E51" s="88">
        <f>IF($E$42=0," ","")</f>
      </c>
      <c r="F51" s="88">
        <f>IF($F$42=0," ","")</f>
      </c>
      <c r="G51" s="88">
        <f>IF($G$42=0," ","")</f>
      </c>
      <c r="H51" s="88">
        <f>IF($H$42=0," ","")</f>
      </c>
      <c r="I51" s="88" t="str">
        <f>IF($I$42=0," ","")</f>
        <v> </v>
      </c>
      <c r="J51" s="88" t="str">
        <f>IF($J$42=0," ","")</f>
        <v> </v>
      </c>
      <c r="K51" s="88" t="str">
        <f>IF($K$42=0," ","")</f>
        <v> </v>
      </c>
      <c r="L51" s="88" t="str">
        <f>IF($L$42=0," ","")</f>
        <v> </v>
      </c>
      <c r="M51" s="88" t="str">
        <f>IF($M$42=0," ","")</f>
        <v> </v>
      </c>
      <c r="N51" s="88" t="str">
        <f>IF($N$42=0," ","")</f>
        <v> </v>
      </c>
    </row>
    <row r="52" spans="4:14" ht="10.5" customHeight="1">
      <c r="D52" s="93" t="s">
        <v>42</v>
      </c>
      <c r="E52" s="50">
        <f>IF(E42=0," ",SUM(E43:E51))</f>
        <v>0</v>
      </c>
      <c r="F52" s="50">
        <f aca="true" t="shared" si="20" ref="F52:N52">IF(F42=0," ",SUM(F43:F51))</f>
        <v>0</v>
      </c>
      <c r="G52" s="50">
        <f t="shared" si="20"/>
        <v>0</v>
      </c>
      <c r="H52" s="50">
        <f t="shared" si="20"/>
        <v>0</v>
      </c>
      <c r="I52" s="50" t="str">
        <f t="shared" si="20"/>
        <v> </v>
      </c>
      <c r="J52" s="50" t="str">
        <f t="shared" si="20"/>
        <v> </v>
      </c>
      <c r="K52" s="50" t="str">
        <f t="shared" si="20"/>
        <v> </v>
      </c>
      <c r="L52" s="50" t="str">
        <f t="shared" si="20"/>
        <v> </v>
      </c>
      <c r="M52" s="50" t="str">
        <f t="shared" si="20"/>
        <v> </v>
      </c>
      <c r="N52" s="50" t="str">
        <f t="shared" si="20"/>
        <v> </v>
      </c>
    </row>
    <row r="53" spans="4:14" ht="3.75" customHeight="1">
      <c r="D53" s="93"/>
      <c r="E53" s="116"/>
      <c r="F53" s="116"/>
      <c r="G53" s="116"/>
      <c r="H53" s="116"/>
      <c r="I53" s="116"/>
      <c r="J53" s="116"/>
      <c r="K53" s="116"/>
      <c r="L53" s="116"/>
      <c r="M53" s="116"/>
      <c r="N53" s="116"/>
    </row>
    <row r="54" spans="1:14" ht="10.5" customHeight="1">
      <c r="A54" s="256" t="str">
        <f>CONCATENATE("Analysis for ",TEXT(A3,"mmmm "),YEAR(A3))</f>
        <v>Analysis for June 2009</v>
      </c>
      <c r="B54" s="256"/>
      <c r="C54" s="256"/>
      <c r="D54" s="256"/>
      <c r="E54" s="256"/>
      <c r="F54" s="256"/>
      <c r="G54" s="256"/>
      <c r="H54" s="256"/>
      <c r="I54" s="256"/>
      <c r="J54" s="256"/>
      <c r="K54" s="256"/>
      <c r="L54" s="256"/>
      <c r="M54" s="256"/>
      <c r="N54" s="256"/>
    </row>
    <row r="55" spans="1:14" ht="10.5" customHeight="1">
      <c r="A55" s="258"/>
      <c r="B55" s="258"/>
      <c r="C55" s="258"/>
      <c r="D55" s="258"/>
      <c r="E55" s="258"/>
      <c r="F55" s="258"/>
      <c r="G55" s="258"/>
      <c r="H55" s="258"/>
      <c r="I55" s="258"/>
      <c r="J55" s="258"/>
      <c r="K55" s="258"/>
      <c r="L55" s="258"/>
      <c r="M55" s="258"/>
      <c r="N55" s="258"/>
    </row>
    <row r="56" spans="1:14" ht="10.5" customHeight="1">
      <c r="A56" s="186" t="s">
        <v>78</v>
      </c>
      <c r="B56" s="204"/>
      <c r="C56" s="204"/>
      <c r="D56" s="205"/>
      <c r="E56" s="145"/>
      <c r="F56" s="186" t="s">
        <v>73</v>
      </c>
      <c r="G56" s="204"/>
      <c r="H56" s="204"/>
      <c r="I56" s="205"/>
      <c r="J56" s="263"/>
      <c r="K56" s="186" t="s">
        <v>71</v>
      </c>
      <c r="L56" s="204"/>
      <c r="M56" s="204"/>
      <c r="N56" s="205"/>
    </row>
    <row r="57" spans="1:14" ht="10.5" customHeight="1">
      <c r="A57" s="247" t="s">
        <v>88</v>
      </c>
      <c r="B57" s="248"/>
      <c r="C57" s="248"/>
      <c r="D57" s="249"/>
      <c r="E57" s="145"/>
      <c r="F57" s="192" t="s">
        <v>58</v>
      </c>
      <c r="G57" s="193"/>
      <c r="H57" s="193"/>
      <c r="I57" s="194"/>
      <c r="J57" s="263"/>
      <c r="K57" s="257" t="s">
        <v>59</v>
      </c>
      <c r="L57" s="257"/>
      <c r="M57" s="257"/>
      <c r="N57" s="257"/>
    </row>
    <row r="58" spans="1:14" ht="10.5" customHeight="1">
      <c r="A58" s="250"/>
      <c r="B58" s="251"/>
      <c r="C58" s="251"/>
      <c r="D58" s="252"/>
      <c r="E58" s="261"/>
      <c r="F58" s="247" t="str">
        <f>CONCATENATE(CONCATENATE("We were ",IF(ABS($L$37)&gt;100,"way off",IF(ABS($L$37&gt;50),"pretty far off",IF(ABS($L$37)&gt;25,"off",IF(ABS($L$37)&gt;10,"pretty close to",IF(ABS($L$37)&gt;0,"really close to","right on")))))," our budget for the month. "),"We had planned to spend ",DOLLAR($L$36,2)," this month, and we ended up spending ",DOLLAR($L$35,2),", so our planning was ",IF($L$37&gt;0,CONCATENATE("over by ",DOLLAR(ABS($L$37),2)),IF($L$37&lt;0,CONCATENATE("under by ",DOLLAR(ABS($L$37),2)),"right on")),".")</f>
        <v>We were way off our budget for the month. We had planned to spend $705.50 this month, and we ended up spending $0.00, so our planning was over by $705.50.</v>
      </c>
      <c r="G58" s="248"/>
      <c r="H58" s="248"/>
      <c r="I58" s="249"/>
      <c r="J58" s="263"/>
      <c r="K58" s="266" t="str">
        <f>CONCATENATE("This month, we spent ",DOLLAR(C67,2),". That was ...")</f>
        <v>This month, we spent $0.00. That was ...</v>
      </c>
      <c r="L58" s="189"/>
      <c r="M58" s="189"/>
      <c r="N58" s="267"/>
    </row>
    <row r="59" spans="1:14" ht="10.5" customHeight="1">
      <c r="A59" s="250"/>
      <c r="B59" s="251"/>
      <c r="C59" s="251"/>
      <c r="D59" s="252"/>
      <c r="E59" s="261"/>
      <c r="F59" s="250"/>
      <c r="G59" s="251"/>
      <c r="H59" s="251"/>
      <c r="I59" s="252"/>
      <c r="J59" s="263"/>
      <c r="K59" s="259" t="str">
        <f>CONCATENATE("     • ",DOLLAR(C64,2)," spent on Variable Expenses")</f>
        <v>     • $0.00 spent on Variable Expenses</v>
      </c>
      <c r="L59" s="190"/>
      <c r="M59" s="190"/>
      <c r="N59" s="260"/>
    </row>
    <row r="60" spans="1:14" ht="10.5" customHeight="1">
      <c r="A60" s="250"/>
      <c r="B60" s="251"/>
      <c r="C60" s="251"/>
      <c r="D60" s="252"/>
      <c r="E60" s="261"/>
      <c r="F60" s="250"/>
      <c r="G60" s="251"/>
      <c r="H60" s="251"/>
      <c r="I60" s="252"/>
      <c r="J60" s="263"/>
      <c r="K60" s="259" t="str">
        <f>CONCATENATE("          (like ",'Start Here'!$F$96," / ",'Start Here'!$F$97," / etc.)")</f>
        <v>          (like housecare / groceries / etc.)</v>
      </c>
      <c r="L60" s="190"/>
      <c r="M60" s="190"/>
      <c r="N60" s="260"/>
    </row>
    <row r="61" spans="1:14" ht="10.5" customHeight="1">
      <c r="A61" s="253"/>
      <c r="B61" s="254"/>
      <c r="C61" s="254"/>
      <c r="D61" s="255"/>
      <c r="E61" s="261"/>
      <c r="F61" s="250" t="s">
        <v>96</v>
      </c>
      <c r="G61" s="251"/>
      <c r="H61" s="251"/>
      <c r="I61" s="252"/>
      <c r="J61" s="263"/>
      <c r="K61" s="259" t="str">
        <f>CONCATENATE("     • ",DOLLAR(C65,2)," spent on Regular Expenses")</f>
        <v>     • $0.00 spent on Regular Expenses</v>
      </c>
      <c r="L61" s="190"/>
      <c r="M61" s="190"/>
      <c r="N61" s="260"/>
    </row>
    <row r="62" spans="1:14" ht="10.5" customHeight="1">
      <c r="A62" s="262"/>
      <c r="B62" s="262"/>
      <c r="C62" s="262"/>
      <c r="D62" s="262"/>
      <c r="E62" s="261"/>
      <c r="F62" s="250"/>
      <c r="G62" s="251"/>
      <c r="H62" s="251"/>
      <c r="I62" s="252"/>
      <c r="J62" s="263"/>
      <c r="K62" s="259" t="str">
        <f>CONCATENATE("          (like ",'Start Here'!$F$72," / ",'Start Here'!$F$73," / etc.)")</f>
        <v>          (like rent / phone bill / etc.)</v>
      </c>
      <c r="L62" s="190"/>
      <c r="M62" s="190"/>
      <c r="N62" s="260"/>
    </row>
    <row r="63" spans="1:14" ht="10.5" customHeight="1">
      <c r="A63" s="117" t="s">
        <v>64</v>
      </c>
      <c r="B63" s="117" t="s">
        <v>65</v>
      </c>
      <c r="C63" s="117" t="s">
        <v>66</v>
      </c>
      <c r="D63" s="117" t="s">
        <v>67</v>
      </c>
      <c r="E63" s="261"/>
      <c r="F63" s="253"/>
      <c r="G63" s="254"/>
      <c r="H63" s="254"/>
      <c r="I63" s="255"/>
      <c r="J63" s="263"/>
      <c r="K63" s="259" t="str">
        <f>CONCATENATE("     • ",DOLLAR(C66,2)," spent on Irregular Expenses")</f>
        <v>     • $0.00 spent on Irregular Expenses</v>
      </c>
      <c r="L63" s="190"/>
      <c r="M63" s="190"/>
      <c r="N63" s="260"/>
    </row>
    <row r="64" spans="1:14" ht="10.5" customHeight="1">
      <c r="A64" s="110" t="s">
        <v>68</v>
      </c>
      <c r="B64" s="119">
        <f>$L$36</f>
        <v>705.5</v>
      </c>
      <c r="C64" s="119">
        <f>L35</f>
        <v>0</v>
      </c>
      <c r="D64" s="50">
        <f>B64-C64</f>
        <v>705.5</v>
      </c>
      <c r="E64" s="144"/>
      <c r="F64" s="262"/>
      <c r="G64" s="262"/>
      <c r="H64" s="262"/>
      <c r="I64" s="262"/>
      <c r="J64" s="264"/>
      <c r="K64" s="259" t="str">
        <f>CONCATENATE("          (like ",'Start Here'!$F$84," / ",'Start Here'!$F$85," / etc.)")</f>
        <v>          (like car maint. / medical / etc.)</v>
      </c>
      <c r="L64" s="190"/>
      <c r="M64" s="190"/>
      <c r="N64" s="260"/>
    </row>
    <row r="65" spans="1:14" ht="10.5" customHeight="1">
      <c r="A65" s="110" t="s">
        <v>69</v>
      </c>
      <c r="B65" s="119">
        <f>'Start Here'!$O$77</f>
        <v>1469.5</v>
      </c>
      <c r="C65" s="119">
        <f>SUM($C$42:$C$51)</f>
        <v>0</v>
      </c>
      <c r="D65" s="50">
        <f>B65-C65</f>
        <v>1469.5</v>
      </c>
      <c r="E65" s="265"/>
      <c r="F65" s="270" t="s">
        <v>61</v>
      </c>
      <c r="G65" s="271"/>
      <c r="H65" s="272"/>
      <c r="I65" s="50">
        <f>M35</f>
        <v>0</v>
      </c>
      <c r="J65" s="276"/>
      <c r="K65" s="259" t="str">
        <f>CONCATENATE("We brought in ",DOLLAR($M$35,2)," for the month, so we ended up ",IF(SUM($M$35-(Analysis!H16+Analysis!H32+Analysis!H67))&gt;0,CONCATENATE("making ",DOLLAR(($M$35-C67),2)," beyond what we spent."),IF(SUM($M$35-C67)=0," breaking even.",CONCATENATE(" spending ",DOLLAR($M$35-C67,2)," beyond what we made."))))</f>
        <v>We brought in $0.00 for the month, so we ended up  breaking even.</v>
      </c>
      <c r="L65" s="190"/>
      <c r="M65" s="190"/>
      <c r="N65" s="260"/>
    </row>
    <row r="66" spans="1:14" ht="10.5" customHeight="1">
      <c r="A66" s="110" t="s">
        <v>70</v>
      </c>
      <c r="B66" s="119">
        <f>'Start Here'!$O$89</f>
        <v>375</v>
      </c>
      <c r="C66" s="119">
        <f>SUM($E$52:$N$52)</f>
        <v>0</v>
      </c>
      <c r="D66" s="50">
        <f>B66-C66</f>
        <v>375</v>
      </c>
      <c r="E66" s="265"/>
      <c r="F66" s="270" t="s">
        <v>62</v>
      </c>
      <c r="G66" s="271"/>
      <c r="H66" s="272"/>
      <c r="I66" s="50">
        <f>C67</f>
        <v>0</v>
      </c>
      <c r="J66" s="265"/>
      <c r="K66" s="259"/>
      <c r="L66" s="190"/>
      <c r="M66" s="190"/>
      <c r="N66" s="260"/>
    </row>
    <row r="67" spans="1:14" ht="10.5" customHeight="1">
      <c r="A67" s="109" t="s">
        <v>18</v>
      </c>
      <c r="B67" s="50">
        <f>SUM(B64:B66)</f>
        <v>2550</v>
      </c>
      <c r="C67" s="50">
        <f>SUM(C64:C66)</f>
        <v>0</v>
      </c>
      <c r="D67" s="112">
        <f>SUM(D64:D66)</f>
        <v>2550</v>
      </c>
      <c r="E67" s="265"/>
      <c r="F67" s="273" t="s">
        <v>67</v>
      </c>
      <c r="G67" s="274"/>
      <c r="H67" s="275"/>
      <c r="I67" s="112">
        <f>I65-I66</f>
        <v>0</v>
      </c>
      <c r="J67" s="120"/>
      <c r="K67" s="268" t="s">
        <v>72</v>
      </c>
      <c r="L67" s="191"/>
      <c r="M67" s="191"/>
      <c r="N67" s="269"/>
    </row>
    <row r="68" spans="1:14" ht="10.5" customHeight="1">
      <c r="A68" s="258"/>
      <c r="B68" s="258"/>
      <c r="C68" s="258"/>
      <c r="D68" s="258"/>
      <c r="E68" s="258"/>
      <c r="F68" s="258"/>
      <c r="G68" s="258"/>
      <c r="H68" s="258"/>
      <c r="I68" s="258"/>
      <c r="J68" s="258"/>
      <c r="K68" s="258"/>
      <c r="L68" s="258"/>
      <c r="M68" s="258"/>
      <c r="N68" s="258"/>
    </row>
    <row r="69" s="113" customFormat="1" ht="3.75" customHeight="1"/>
    <row r="70" spans="1:14" ht="10.5" customHeight="1">
      <c r="A70" s="78"/>
      <c r="B70" s="78"/>
      <c r="C70" s="78"/>
      <c r="D70" s="78"/>
      <c r="E70" s="78"/>
      <c r="F70" s="78"/>
      <c r="G70" s="78"/>
      <c r="H70" s="78"/>
      <c r="I70" s="78"/>
      <c r="J70" s="78"/>
      <c r="K70" s="78"/>
      <c r="L70" s="78"/>
      <c r="M70" s="78"/>
      <c r="N70" s="78"/>
    </row>
    <row r="71" spans="1:6" ht="10.5" customHeight="1">
      <c r="A71" s="78"/>
      <c r="B71" s="78"/>
      <c r="C71" s="78"/>
      <c r="D71" s="78"/>
      <c r="E71" s="78"/>
      <c r="F71" s="78"/>
    </row>
    <row r="72" spans="1:6" ht="10.5" customHeight="1">
      <c r="A72" s="78"/>
      <c r="B72" s="78"/>
      <c r="C72" s="78"/>
      <c r="D72" s="78"/>
      <c r="E72" s="78"/>
      <c r="F72" s="78"/>
    </row>
    <row r="73" spans="1:6" ht="10.5" customHeight="1">
      <c r="A73" s="78"/>
      <c r="B73" s="78"/>
      <c r="C73" s="78"/>
      <c r="D73" s="78"/>
      <c r="E73" s="78"/>
      <c r="F73" s="78"/>
    </row>
    <row r="74" spans="1:6" ht="10.5" customHeight="1">
      <c r="A74" s="78"/>
      <c r="B74" s="78"/>
      <c r="C74" s="78"/>
      <c r="D74" s="78"/>
      <c r="E74" s="78"/>
      <c r="F74" s="78"/>
    </row>
    <row r="75" spans="1:6" ht="10.5" customHeight="1">
      <c r="A75" s="78"/>
      <c r="B75" s="78"/>
      <c r="C75" s="78"/>
      <c r="D75" s="78"/>
      <c r="E75" s="78"/>
      <c r="F75" s="78"/>
    </row>
    <row r="76" spans="1:6" ht="10.5" customHeight="1">
      <c r="A76" s="78"/>
      <c r="B76" s="78"/>
      <c r="C76" s="78"/>
      <c r="D76" s="78"/>
      <c r="E76" s="78"/>
      <c r="F76" s="78"/>
    </row>
    <row r="77" spans="1:6" ht="10.5" customHeight="1">
      <c r="A77" s="78"/>
      <c r="B77" s="78"/>
      <c r="C77" s="78"/>
      <c r="D77" s="78"/>
      <c r="E77" s="78"/>
      <c r="F77" s="78"/>
    </row>
    <row r="78" spans="1:6" ht="10.5" customHeight="1">
      <c r="A78" s="78"/>
      <c r="B78" s="78"/>
      <c r="C78" s="78"/>
      <c r="D78" s="78"/>
      <c r="E78" s="78"/>
      <c r="F78" s="78"/>
    </row>
    <row r="79" spans="1:6" ht="10.5" customHeight="1">
      <c r="A79" s="78"/>
      <c r="B79" s="78"/>
      <c r="C79" s="78"/>
      <c r="D79" s="78"/>
      <c r="E79" s="78"/>
      <c r="F79" s="78"/>
    </row>
    <row r="80" spans="1:6" ht="10.5" customHeight="1">
      <c r="A80" s="111"/>
      <c r="B80" s="111"/>
      <c r="C80" s="111"/>
      <c r="D80" s="111"/>
      <c r="E80" s="111"/>
      <c r="F80" s="111"/>
    </row>
    <row r="81" spans="1:6" ht="10.5" customHeight="1">
      <c r="A81" s="111"/>
      <c r="B81" s="111"/>
      <c r="C81" s="111"/>
      <c r="D81" s="111"/>
      <c r="E81" s="111"/>
      <c r="F81" s="111"/>
    </row>
    <row r="82" spans="1:6" ht="10.5" customHeight="1">
      <c r="A82" s="111"/>
      <c r="B82" s="111"/>
      <c r="C82" s="111"/>
      <c r="D82" s="111"/>
      <c r="E82" s="111"/>
      <c r="F82" s="111"/>
    </row>
    <row r="83" spans="1:6" ht="10.5" customHeight="1">
      <c r="A83" s="111"/>
      <c r="B83" s="111"/>
      <c r="C83" s="111"/>
      <c r="D83" s="111"/>
      <c r="E83" s="111"/>
      <c r="F83" s="111"/>
    </row>
  </sheetData>
  <sheetProtection/>
  <mergeCells count="45">
    <mergeCell ref="E58:E63"/>
    <mergeCell ref="F58:I60"/>
    <mergeCell ref="K58:N58"/>
    <mergeCell ref="K59:N59"/>
    <mergeCell ref="K60:N60"/>
    <mergeCell ref="A68:N68"/>
    <mergeCell ref="E65:E67"/>
    <mergeCell ref="F65:H65"/>
    <mergeCell ref="J65:J66"/>
    <mergeCell ref="K65:N66"/>
    <mergeCell ref="F66:H66"/>
    <mergeCell ref="F67:H67"/>
    <mergeCell ref="K67:N67"/>
    <mergeCell ref="A56:D56"/>
    <mergeCell ref="F56:I56"/>
    <mergeCell ref="J56:J64"/>
    <mergeCell ref="K56:N56"/>
    <mergeCell ref="A57:D61"/>
    <mergeCell ref="F57:I57"/>
    <mergeCell ref="A62:D62"/>
    <mergeCell ref="K62:N62"/>
    <mergeCell ref="K63:N63"/>
    <mergeCell ref="K64:N64"/>
    <mergeCell ref="K57:N57"/>
    <mergeCell ref="F64:I64"/>
    <mergeCell ref="A48:B48"/>
    <mergeCell ref="A49:B49"/>
    <mergeCell ref="A50:B50"/>
    <mergeCell ref="A51:B51"/>
    <mergeCell ref="F61:I63"/>
    <mergeCell ref="K61:N61"/>
    <mergeCell ref="A54:N54"/>
    <mergeCell ref="A55:N55"/>
    <mergeCell ref="A42:B42"/>
    <mergeCell ref="A43:B43"/>
    <mergeCell ref="A44:B44"/>
    <mergeCell ref="A45:B45"/>
    <mergeCell ref="A46:B46"/>
    <mergeCell ref="A47:B47"/>
    <mergeCell ref="A1:K1"/>
    <mergeCell ref="A2:K2"/>
    <mergeCell ref="A40:C40"/>
    <mergeCell ref="E40:N40"/>
    <mergeCell ref="A41:C41"/>
    <mergeCell ref="E41:N41"/>
  </mergeCells>
  <conditionalFormatting sqref="A71:F79 L4:N37 A70:N70">
    <cfRule type="cellIs" priority="1" dxfId="9" operator="lessThan" stopIfTrue="1">
      <formula>0</formula>
    </cfRule>
  </conditionalFormatting>
  <conditionalFormatting sqref="B8:K34">
    <cfRule type="cellIs" priority="2" dxfId="13" operator="equal" stopIfTrue="1">
      <formula>" "</formula>
    </cfRule>
  </conditionalFormatting>
  <conditionalFormatting sqref="B36:K36">
    <cfRule type="cellIs" priority="3" dxfId="9" operator="lessThan" stopIfTrue="1">
      <formula>0</formula>
    </cfRule>
    <cfRule type="cellIs" priority="4" dxfId="20" operator="equal" stopIfTrue="1">
      <formula>" "</formula>
    </cfRule>
  </conditionalFormatting>
  <conditionalFormatting sqref="B4:K4">
    <cfRule type="cellIs" priority="5" dxfId="13" operator="equal" stopIfTrue="1">
      <formula>" "</formula>
    </cfRule>
    <cfRule type="cellIs" priority="6" dxfId="2" operator="equal" stopIfTrue="1">
      <formula>"This"</formula>
    </cfRule>
  </conditionalFormatting>
  <conditionalFormatting sqref="B5:K5">
    <cfRule type="cellIs" priority="7" dxfId="13" operator="equal" stopIfTrue="1">
      <formula>" "</formula>
    </cfRule>
    <cfRule type="cellIs" priority="8" dxfId="2" operator="equal" stopIfTrue="1">
      <formula>"column"</formula>
    </cfRule>
  </conditionalFormatting>
  <conditionalFormatting sqref="B6:K6">
    <cfRule type="cellIs" priority="9" dxfId="13" operator="equal" stopIfTrue="1">
      <formula>" "</formula>
    </cfRule>
    <cfRule type="cellIs" priority="10" dxfId="2" operator="equal" stopIfTrue="1">
      <formula>"stays"</formula>
    </cfRule>
  </conditionalFormatting>
  <conditionalFormatting sqref="B7:K7">
    <cfRule type="cellIs" priority="11" dxfId="13" operator="equal" stopIfTrue="1">
      <formula>" "</formula>
    </cfRule>
    <cfRule type="cellIs" priority="12" dxfId="2" operator="equal" stopIfTrue="1">
      <formula>"blank."</formula>
    </cfRule>
  </conditionalFormatting>
  <conditionalFormatting sqref="E42:N42 B3:K3 B38:K38 B50:B51 A42:A51">
    <cfRule type="cellIs" priority="13" dxfId="11" operator="equal" stopIfTrue="1">
      <formula>0</formula>
    </cfRule>
  </conditionalFormatting>
  <conditionalFormatting sqref="B35:K35">
    <cfRule type="cellIs" priority="14" dxfId="10" operator="equal" stopIfTrue="1">
      <formula>" "</formula>
    </cfRule>
  </conditionalFormatting>
  <conditionalFormatting sqref="B37:K37">
    <cfRule type="cellIs" priority="15" dxfId="9" operator="lessThan" stopIfTrue="1">
      <formula>0</formula>
    </cfRule>
    <cfRule type="cellIs" priority="16" dxfId="1" operator="equal" stopIfTrue="1">
      <formula>" "</formula>
    </cfRule>
  </conditionalFormatting>
  <conditionalFormatting sqref="E53:N53">
    <cfRule type="cellIs" priority="17" dxfId="1" operator="equal" stopIfTrue="1">
      <formula>" "</formula>
    </cfRule>
  </conditionalFormatting>
  <conditionalFormatting sqref="E47:N51 C42:C51">
    <cfRule type="cellIs" priority="18" dxfId="2" operator="equal" stopIfTrue="1">
      <formula>" "</formula>
    </cfRule>
  </conditionalFormatting>
  <conditionalFormatting sqref="E46:N46">
    <cfRule type="cellIs" priority="19" dxfId="2" operator="equal" stopIfTrue="1">
      <formula>"blank."</formula>
    </cfRule>
  </conditionalFormatting>
  <conditionalFormatting sqref="E43:N43">
    <cfRule type="cellIs" priority="20" dxfId="2" operator="equal" stopIfTrue="1">
      <formula>"This"</formula>
    </cfRule>
  </conditionalFormatting>
  <conditionalFormatting sqref="E44:N44">
    <cfRule type="cellIs" priority="21" dxfId="2" operator="equal" stopIfTrue="1">
      <formula>"column"</formula>
    </cfRule>
  </conditionalFormatting>
  <conditionalFormatting sqref="E45:N45">
    <cfRule type="cellIs" priority="22" dxfId="2" operator="equal" stopIfTrue="1">
      <formula>"stays"</formula>
    </cfRule>
  </conditionalFormatting>
  <conditionalFormatting sqref="E52:N52">
    <cfRule type="cellIs" priority="23" dxfId="1" operator="equal" stopIfTrue="1">
      <formula>" "</formula>
    </cfRule>
    <cfRule type="cellIs" priority="24" dxfId="0" operator="equal" stopIfTrue="1">
      <formula>0</formula>
    </cfRule>
  </conditionalFormatting>
  <printOptions/>
  <pageMargins left="0.75" right="0.75" top="1" bottom="1" header="0.5" footer="0.5"/>
  <pageSetup orientation="portrait" paperSize="9"/>
  <ignoredErrors>
    <ignoredError sqref="L35" formula="1"/>
  </ignoredErrors>
  <legacyDrawing r:id="rId2"/>
</worksheet>
</file>

<file path=xl/worksheets/sheet8.xml><?xml version="1.0" encoding="utf-8"?>
<worksheet xmlns="http://schemas.openxmlformats.org/spreadsheetml/2006/main" xmlns:r="http://schemas.openxmlformats.org/officeDocument/2006/relationships">
  <dimension ref="A1:N83"/>
  <sheetViews>
    <sheetView showGridLines="0" zoomScalePageLayoutView="0" workbookViewId="0" topLeftCell="A1">
      <selection activeCell="B4" sqref="B4"/>
    </sheetView>
  </sheetViews>
  <sheetFormatPr defaultColWidth="9.28125" defaultRowHeight="12.75"/>
  <cols>
    <col min="1" max="14" width="12.140625" style="75" customWidth="1"/>
    <col min="15" max="16384" width="9.28125" style="75" customWidth="1"/>
  </cols>
  <sheetData>
    <row r="1" spans="1:14" ht="10.5" customHeight="1">
      <c r="A1" s="277" t="s">
        <v>75</v>
      </c>
      <c r="B1" s="278"/>
      <c r="C1" s="278"/>
      <c r="D1" s="278"/>
      <c r="E1" s="278"/>
      <c r="F1" s="278"/>
      <c r="G1" s="278"/>
      <c r="H1" s="278"/>
      <c r="I1" s="278"/>
      <c r="J1" s="278"/>
      <c r="K1" s="278"/>
      <c r="L1" s="132"/>
      <c r="M1" s="121"/>
      <c r="N1" s="122"/>
    </row>
    <row r="2" spans="1:14" ht="10.5" customHeight="1" thickBot="1">
      <c r="A2" s="280" t="s">
        <v>79</v>
      </c>
      <c r="B2" s="281"/>
      <c r="C2" s="281"/>
      <c r="D2" s="281"/>
      <c r="E2" s="281"/>
      <c r="F2" s="281"/>
      <c r="G2" s="281"/>
      <c r="H2" s="281"/>
      <c r="I2" s="281"/>
      <c r="J2" s="281"/>
      <c r="K2" s="281"/>
      <c r="L2" s="133"/>
      <c r="M2" s="123"/>
      <c r="N2" s="123"/>
    </row>
    <row r="3" spans="1:14" s="39" customFormat="1" ht="10.5" customHeight="1">
      <c r="A3" s="114">
        <f>DATE('Start Here'!S129,7,1)</f>
        <v>39995</v>
      </c>
      <c r="B3" s="37" t="str">
        <f>'Start Here'!O40</f>
        <v>housecare</v>
      </c>
      <c r="C3" s="37" t="str">
        <f>'Start Here'!O41</f>
        <v>groceries</v>
      </c>
      <c r="D3" s="37" t="str">
        <f>'Start Here'!O42</f>
        <v>dining out</v>
      </c>
      <c r="E3" s="37" t="str">
        <f>'Start Here'!O43</f>
        <v>car gas</v>
      </c>
      <c r="F3" s="37" t="str">
        <f>'Start Here'!O44</f>
        <v>haircuts</v>
      </c>
      <c r="G3" s="37" t="str">
        <f>'Start Here'!O45</f>
        <v>misc.</v>
      </c>
      <c r="H3" s="37">
        <f>'Start Here'!O46</f>
        <v>0</v>
      </c>
      <c r="I3" s="37">
        <f>'Start Here'!O47</f>
        <v>0</v>
      </c>
      <c r="J3" s="37">
        <f>'Start Here'!O48</f>
        <v>0</v>
      </c>
      <c r="K3" s="37">
        <f>'Start Here'!O49</f>
        <v>0</v>
      </c>
      <c r="L3" s="134" t="s">
        <v>5</v>
      </c>
      <c r="M3" s="125" t="s">
        <v>3</v>
      </c>
      <c r="N3" s="38" t="s">
        <v>4</v>
      </c>
    </row>
    <row r="4" spans="1:14" ht="10.5" customHeight="1">
      <c r="A4" s="118">
        <v>1</v>
      </c>
      <c r="B4" s="76">
        <f>IF(B3=0,"This","")</f>
      </c>
      <c r="C4" s="76">
        <f aca="true" t="shared" si="0" ref="C4:K4">IF(C3=0,"This","")</f>
      </c>
      <c r="D4" s="76">
        <f t="shared" si="0"/>
      </c>
      <c r="E4" s="76">
        <f t="shared" si="0"/>
      </c>
      <c r="F4" s="76">
        <f t="shared" si="0"/>
      </c>
      <c r="G4" s="76">
        <f t="shared" si="0"/>
      </c>
      <c r="H4" s="76" t="str">
        <f t="shared" si="0"/>
        <v>This</v>
      </c>
      <c r="I4" s="76" t="str">
        <f t="shared" si="0"/>
        <v>This</v>
      </c>
      <c r="J4" s="76" t="str">
        <f t="shared" si="0"/>
        <v>This</v>
      </c>
      <c r="K4" s="76" t="str">
        <f t="shared" si="0"/>
        <v>This</v>
      </c>
      <c r="L4" s="77">
        <f aca="true" t="shared" si="1" ref="L4:L34">SUM(B4:K4)</f>
        <v>0</v>
      </c>
      <c r="M4" s="126"/>
      <c r="N4" s="77">
        <f>M4-L4-'Start Here'!O77-'Start Here'!O89</f>
        <v>-1844.5</v>
      </c>
    </row>
    <row r="5" spans="1:14" ht="10.5" customHeight="1">
      <c r="A5" s="118">
        <f aca="true" t="shared" si="2" ref="A5:A34">A4+1</f>
        <v>2</v>
      </c>
      <c r="B5" s="76">
        <f>IF(B3=0,"column","")</f>
      </c>
      <c r="C5" s="76">
        <f aca="true" t="shared" si="3" ref="C5:H5">IF(C3=0,"column","")</f>
      </c>
      <c r="D5" s="76">
        <f t="shared" si="3"/>
      </c>
      <c r="E5" s="76">
        <f t="shared" si="3"/>
      </c>
      <c r="F5" s="76">
        <f t="shared" si="3"/>
      </c>
      <c r="G5" s="76">
        <f t="shared" si="3"/>
      </c>
      <c r="H5" s="76" t="str">
        <f t="shared" si="3"/>
        <v>column</v>
      </c>
      <c r="I5" s="76" t="str">
        <f>IF(I3=0,"column","")</f>
        <v>column</v>
      </c>
      <c r="J5" s="76" t="str">
        <f>IF(J3=0,"column","")</f>
        <v>column</v>
      </c>
      <c r="K5" s="76" t="str">
        <f>IF(K3=0,"column","")</f>
        <v>column</v>
      </c>
      <c r="L5" s="77">
        <f t="shared" si="1"/>
        <v>0</v>
      </c>
      <c r="M5" s="126"/>
      <c r="N5" s="77">
        <f aca="true" t="shared" si="4" ref="N5:N34">N4+M5-L5</f>
        <v>-1844.5</v>
      </c>
    </row>
    <row r="6" spans="1:14" ht="10.5" customHeight="1">
      <c r="A6" s="118">
        <f t="shared" si="2"/>
        <v>3</v>
      </c>
      <c r="B6" s="76">
        <f>IF(B3=0,"stays","")</f>
      </c>
      <c r="C6" s="76">
        <f aca="true" t="shared" si="5" ref="C6:H6">IF(C3=0,"stays","")</f>
      </c>
      <c r="D6" s="76">
        <f t="shared" si="5"/>
      </c>
      <c r="E6" s="76">
        <f t="shared" si="5"/>
      </c>
      <c r="F6" s="76">
        <f t="shared" si="5"/>
      </c>
      <c r="G6" s="76">
        <f t="shared" si="5"/>
      </c>
      <c r="H6" s="76" t="str">
        <f t="shared" si="5"/>
        <v>stays</v>
      </c>
      <c r="I6" s="76" t="str">
        <f>IF(I3=0,"stays","")</f>
        <v>stays</v>
      </c>
      <c r="J6" s="76" t="str">
        <f>IF(J3=0,"stays","")</f>
        <v>stays</v>
      </c>
      <c r="K6" s="76" t="str">
        <f>IF(K3=0,"stays","")</f>
        <v>stays</v>
      </c>
      <c r="L6" s="77">
        <f t="shared" si="1"/>
        <v>0</v>
      </c>
      <c r="M6" s="126"/>
      <c r="N6" s="77">
        <f t="shared" si="4"/>
        <v>-1844.5</v>
      </c>
    </row>
    <row r="7" spans="1:14" ht="10.5" customHeight="1">
      <c r="A7" s="118">
        <f t="shared" si="2"/>
        <v>4</v>
      </c>
      <c r="B7" s="76">
        <f>IF(B3=0,"blank.","")</f>
      </c>
      <c r="C7" s="76">
        <f aca="true" t="shared" si="6" ref="C7:H7">IF(C3=0,"blank.","")</f>
      </c>
      <c r="D7" s="76">
        <f t="shared" si="6"/>
      </c>
      <c r="E7" s="76">
        <f t="shared" si="6"/>
      </c>
      <c r="F7" s="76">
        <f t="shared" si="6"/>
      </c>
      <c r="G7" s="76">
        <f t="shared" si="6"/>
      </c>
      <c r="H7" s="76" t="str">
        <f t="shared" si="6"/>
        <v>blank.</v>
      </c>
      <c r="I7" s="76" t="str">
        <f>IF(I3=0,"blank.","")</f>
        <v>blank.</v>
      </c>
      <c r="J7" s="76" t="str">
        <f>IF(J3=0,"blank.","")</f>
        <v>blank.</v>
      </c>
      <c r="K7" s="76" t="str">
        <f>IF(K3=0,"blank.","")</f>
        <v>blank.</v>
      </c>
      <c r="L7" s="77">
        <f t="shared" si="1"/>
        <v>0</v>
      </c>
      <c r="M7" s="126"/>
      <c r="N7" s="77">
        <f t="shared" si="4"/>
        <v>-1844.5</v>
      </c>
    </row>
    <row r="8" spans="1:14" ht="10.5" customHeight="1">
      <c r="A8" s="118">
        <f t="shared" si="2"/>
        <v>5</v>
      </c>
      <c r="B8" s="76">
        <f aca="true" t="shared" si="7" ref="B8:B34">IF($B$3=0," ","")</f>
      </c>
      <c r="C8" s="76">
        <f aca="true" t="shared" si="8" ref="C8:C34">IF($C$3=0," ","")</f>
      </c>
      <c r="D8" s="76">
        <f aca="true" t="shared" si="9" ref="D8:D34">IF($D$3=0," ","")</f>
      </c>
      <c r="E8" s="76">
        <f aca="true" t="shared" si="10" ref="E8:E34">IF($E$3=0," ","")</f>
      </c>
      <c r="F8" s="76">
        <f aca="true" t="shared" si="11" ref="F8:F34">IF($F$3=0," ","")</f>
      </c>
      <c r="G8" s="76">
        <f aca="true" t="shared" si="12" ref="G8:G34">IF($G$3=0," ","")</f>
      </c>
      <c r="H8" s="76" t="str">
        <f aca="true" t="shared" si="13" ref="H8:H34">IF($H$3=0," ","")</f>
        <v> </v>
      </c>
      <c r="I8" s="76" t="str">
        <f aca="true" t="shared" si="14" ref="I8:I34">IF($I$3=0," ","")</f>
        <v> </v>
      </c>
      <c r="J8" s="76" t="str">
        <f aca="true" t="shared" si="15" ref="J8:J34">IF($J$3=0," ","")</f>
        <v> </v>
      </c>
      <c r="K8" s="76" t="str">
        <f aca="true" t="shared" si="16" ref="K8:K34">IF($K$3=0," ","")</f>
        <v> </v>
      </c>
      <c r="L8" s="77">
        <f t="shared" si="1"/>
        <v>0</v>
      </c>
      <c r="M8" s="126"/>
      <c r="N8" s="77">
        <f t="shared" si="4"/>
        <v>-1844.5</v>
      </c>
    </row>
    <row r="9" spans="1:14" ht="10.5" customHeight="1">
      <c r="A9" s="118">
        <f t="shared" si="2"/>
        <v>6</v>
      </c>
      <c r="B9" s="76">
        <f t="shared" si="7"/>
      </c>
      <c r="C9" s="76">
        <f t="shared" si="8"/>
      </c>
      <c r="D9" s="76">
        <f t="shared" si="9"/>
      </c>
      <c r="E9" s="76">
        <f t="shared" si="10"/>
      </c>
      <c r="F9" s="76">
        <f t="shared" si="11"/>
      </c>
      <c r="G9" s="76">
        <f t="shared" si="12"/>
      </c>
      <c r="H9" s="76" t="str">
        <f t="shared" si="13"/>
        <v> </v>
      </c>
      <c r="I9" s="76" t="str">
        <f t="shared" si="14"/>
        <v> </v>
      </c>
      <c r="J9" s="76" t="str">
        <f t="shared" si="15"/>
        <v> </v>
      </c>
      <c r="K9" s="76" t="str">
        <f t="shared" si="16"/>
        <v> </v>
      </c>
      <c r="L9" s="77">
        <f t="shared" si="1"/>
        <v>0</v>
      </c>
      <c r="M9" s="126"/>
      <c r="N9" s="77">
        <f t="shared" si="4"/>
        <v>-1844.5</v>
      </c>
    </row>
    <row r="10" spans="1:14" ht="10.5" customHeight="1">
      <c r="A10" s="118">
        <f t="shared" si="2"/>
        <v>7</v>
      </c>
      <c r="B10" s="76">
        <f t="shared" si="7"/>
      </c>
      <c r="C10" s="76">
        <f t="shared" si="8"/>
      </c>
      <c r="D10" s="76">
        <f t="shared" si="9"/>
      </c>
      <c r="E10" s="76">
        <f t="shared" si="10"/>
      </c>
      <c r="F10" s="76">
        <f t="shared" si="11"/>
      </c>
      <c r="G10" s="76">
        <f t="shared" si="12"/>
      </c>
      <c r="H10" s="76" t="str">
        <f t="shared" si="13"/>
        <v> </v>
      </c>
      <c r="I10" s="76" t="str">
        <f t="shared" si="14"/>
        <v> </v>
      </c>
      <c r="J10" s="76" t="str">
        <f t="shared" si="15"/>
        <v> </v>
      </c>
      <c r="K10" s="76" t="str">
        <f t="shared" si="16"/>
        <v> </v>
      </c>
      <c r="L10" s="77">
        <f t="shared" si="1"/>
        <v>0</v>
      </c>
      <c r="M10" s="126"/>
      <c r="N10" s="77">
        <f t="shared" si="4"/>
        <v>-1844.5</v>
      </c>
    </row>
    <row r="11" spans="1:14" ht="10.5" customHeight="1">
      <c r="A11" s="118">
        <f t="shared" si="2"/>
        <v>8</v>
      </c>
      <c r="B11" s="76">
        <f t="shared" si="7"/>
      </c>
      <c r="C11" s="76">
        <f t="shared" si="8"/>
      </c>
      <c r="D11" s="76">
        <f t="shared" si="9"/>
      </c>
      <c r="E11" s="76">
        <f t="shared" si="10"/>
      </c>
      <c r="F11" s="76">
        <f t="shared" si="11"/>
      </c>
      <c r="G11" s="76">
        <f t="shared" si="12"/>
      </c>
      <c r="H11" s="76" t="str">
        <f t="shared" si="13"/>
        <v> </v>
      </c>
      <c r="I11" s="76" t="str">
        <f t="shared" si="14"/>
        <v> </v>
      </c>
      <c r="J11" s="76" t="str">
        <f t="shared" si="15"/>
        <v> </v>
      </c>
      <c r="K11" s="76" t="str">
        <f t="shared" si="16"/>
        <v> </v>
      </c>
      <c r="L11" s="77">
        <f t="shared" si="1"/>
        <v>0</v>
      </c>
      <c r="M11" s="126"/>
      <c r="N11" s="77">
        <f t="shared" si="4"/>
        <v>-1844.5</v>
      </c>
    </row>
    <row r="12" spans="1:14" ht="10.5" customHeight="1">
      <c r="A12" s="118">
        <f t="shared" si="2"/>
        <v>9</v>
      </c>
      <c r="B12" s="76">
        <f t="shared" si="7"/>
      </c>
      <c r="C12" s="76">
        <f t="shared" si="8"/>
      </c>
      <c r="D12" s="76">
        <f t="shared" si="9"/>
      </c>
      <c r="E12" s="76">
        <f t="shared" si="10"/>
      </c>
      <c r="F12" s="76">
        <f t="shared" si="11"/>
      </c>
      <c r="G12" s="76">
        <f t="shared" si="12"/>
      </c>
      <c r="H12" s="76" t="str">
        <f t="shared" si="13"/>
        <v> </v>
      </c>
      <c r="I12" s="76" t="str">
        <f t="shared" si="14"/>
        <v> </v>
      </c>
      <c r="J12" s="76" t="str">
        <f t="shared" si="15"/>
        <v> </v>
      </c>
      <c r="K12" s="76" t="str">
        <f t="shared" si="16"/>
        <v> </v>
      </c>
      <c r="L12" s="77">
        <f t="shared" si="1"/>
        <v>0</v>
      </c>
      <c r="M12" s="126"/>
      <c r="N12" s="77">
        <f t="shared" si="4"/>
        <v>-1844.5</v>
      </c>
    </row>
    <row r="13" spans="1:14" ht="10.5" customHeight="1">
      <c r="A13" s="118">
        <f t="shared" si="2"/>
        <v>10</v>
      </c>
      <c r="B13" s="76">
        <f t="shared" si="7"/>
      </c>
      <c r="C13" s="76">
        <f t="shared" si="8"/>
      </c>
      <c r="D13" s="76">
        <f t="shared" si="9"/>
      </c>
      <c r="E13" s="76">
        <f t="shared" si="10"/>
      </c>
      <c r="F13" s="76">
        <f t="shared" si="11"/>
      </c>
      <c r="G13" s="76">
        <f t="shared" si="12"/>
      </c>
      <c r="H13" s="76" t="str">
        <f t="shared" si="13"/>
        <v> </v>
      </c>
      <c r="I13" s="76" t="str">
        <f t="shared" si="14"/>
        <v> </v>
      </c>
      <c r="J13" s="76" t="str">
        <f t="shared" si="15"/>
        <v> </v>
      </c>
      <c r="K13" s="76" t="str">
        <f t="shared" si="16"/>
        <v> </v>
      </c>
      <c r="L13" s="77">
        <f t="shared" si="1"/>
        <v>0</v>
      </c>
      <c r="M13" s="126"/>
      <c r="N13" s="77">
        <f t="shared" si="4"/>
        <v>-1844.5</v>
      </c>
    </row>
    <row r="14" spans="1:14" ht="10.5" customHeight="1">
      <c r="A14" s="118">
        <f t="shared" si="2"/>
        <v>11</v>
      </c>
      <c r="B14" s="76">
        <f t="shared" si="7"/>
      </c>
      <c r="C14" s="76">
        <f t="shared" si="8"/>
      </c>
      <c r="D14" s="76">
        <f t="shared" si="9"/>
      </c>
      <c r="E14" s="76">
        <f t="shared" si="10"/>
      </c>
      <c r="F14" s="76">
        <f t="shared" si="11"/>
      </c>
      <c r="G14" s="76">
        <f t="shared" si="12"/>
      </c>
      <c r="H14" s="76" t="str">
        <f t="shared" si="13"/>
        <v> </v>
      </c>
      <c r="I14" s="76" t="str">
        <f t="shared" si="14"/>
        <v> </v>
      </c>
      <c r="J14" s="76" t="str">
        <f t="shared" si="15"/>
        <v> </v>
      </c>
      <c r="K14" s="76" t="str">
        <f t="shared" si="16"/>
        <v> </v>
      </c>
      <c r="L14" s="77">
        <f t="shared" si="1"/>
        <v>0</v>
      </c>
      <c r="M14" s="126"/>
      <c r="N14" s="77">
        <f t="shared" si="4"/>
        <v>-1844.5</v>
      </c>
    </row>
    <row r="15" spans="1:14" ht="10.5" customHeight="1">
      <c r="A15" s="118">
        <f t="shared" si="2"/>
        <v>12</v>
      </c>
      <c r="B15" s="76">
        <f t="shared" si="7"/>
      </c>
      <c r="C15" s="76">
        <f t="shared" si="8"/>
      </c>
      <c r="D15" s="76">
        <f t="shared" si="9"/>
      </c>
      <c r="E15" s="76">
        <f t="shared" si="10"/>
      </c>
      <c r="F15" s="76">
        <f t="shared" si="11"/>
      </c>
      <c r="G15" s="76">
        <f t="shared" si="12"/>
      </c>
      <c r="H15" s="76" t="str">
        <f t="shared" si="13"/>
        <v> </v>
      </c>
      <c r="I15" s="76" t="str">
        <f t="shared" si="14"/>
        <v> </v>
      </c>
      <c r="J15" s="76" t="str">
        <f t="shared" si="15"/>
        <v> </v>
      </c>
      <c r="K15" s="76" t="str">
        <f t="shared" si="16"/>
        <v> </v>
      </c>
      <c r="L15" s="77">
        <f t="shared" si="1"/>
        <v>0</v>
      </c>
      <c r="M15" s="126"/>
      <c r="N15" s="77">
        <f t="shared" si="4"/>
        <v>-1844.5</v>
      </c>
    </row>
    <row r="16" spans="1:14" ht="10.5" customHeight="1">
      <c r="A16" s="118">
        <f t="shared" si="2"/>
        <v>13</v>
      </c>
      <c r="B16" s="76">
        <f t="shared" si="7"/>
      </c>
      <c r="C16" s="76">
        <f t="shared" si="8"/>
      </c>
      <c r="D16" s="76">
        <f t="shared" si="9"/>
      </c>
      <c r="E16" s="76">
        <f t="shared" si="10"/>
      </c>
      <c r="F16" s="76">
        <f t="shared" si="11"/>
      </c>
      <c r="G16" s="76">
        <f t="shared" si="12"/>
      </c>
      <c r="H16" s="76" t="str">
        <f t="shared" si="13"/>
        <v> </v>
      </c>
      <c r="I16" s="76" t="str">
        <f t="shared" si="14"/>
        <v> </v>
      </c>
      <c r="J16" s="76" t="str">
        <f t="shared" si="15"/>
        <v> </v>
      </c>
      <c r="K16" s="76" t="str">
        <f t="shared" si="16"/>
        <v> </v>
      </c>
      <c r="L16" s="77">
        <f t="shared" si="1"/>
        <v>0</v>
      </c>
      <c r="M16" s="126"/>
      <c r="N16" s="77">
        <f t="shared" si="4"/>
        <v>-1844.5</v>
      </c>
    </row>
    <row r="17" spans="1:14" ht="10.5" customHeight="1">
      <c r="A17" s="118">
        <f t="shared" si="2"/>
        <v>14</v>
      </c>
      <c r="B17" s="76">
        <f t="shared" si="7"/>
      </c>
      <c r="C17" s="76">
        <f t="shared" si="8"/>
      </c>
      <c r="D17" s="76">
        <f t="shared" si="9"/>
      </c>
      <c r="E17" s="76">
        <f t="shared" si="10"/>
      </c>
      <c r="F17" s="76">
        <f t="shared" si="11"/>
      </c>
      <c r="G17" s="76">
        <f t="shared" si="12"/>
      </c>
      <c r="H17" s="76" t="str">
        <f t="shared" si="13"/>
        <v> </v>
      </c>
      <c r="I17" s="76" t="str">
        <f t="shared" si="14"/>
        <v> </v>
      </c>
      <c r="J17" s="76" t="str">
        <f t="shared" si="15"/>
        <v> </v>
      </c>
      <c r="K17" s="76" t="str">
        <f t="shared" si="16"/>
        <v> </v>
      </c>
      <c r="L17" s="77">
        <f t="shared" si="1"/>
        <v>0</v>
      </c>
      <c r="M17" s="126"/>
      <c r="N17" s="77">
        <f t="shared" si="4"/>
        <v>-1844.5</v>
      </c>
    </row>
    <row r="18" spans="1:14" ht="10.5" customHeight="1">
      <c r="A18" s="118">
        <f t="shared" si="2"/>
        <v>15</v>
      </c>
      <c r="B18" s="76">
        <f t="shared" si="7"/>
      </c>
      <c r="C18" s="76">
        <f t="shared" si="8"/>
      </c>
      <c r="D18" s="76">
        <f t="shared" si="9"/>
      </c>
      <c r="E18" s="76">
        <f t="shared" si="10"/>
      </c>
      <c r="F18" s="76">
        <f t="shared" si="11"/>
      </c>
      <c r="G18" s="76">
        <f t="shared" si="12"/>
      </c>
      <c r="H18" s="76" t="str">
        <f t="shared" si="13"/>
        <v> </v>
      </c>
      <c r="I18" s="76" t="str">
        <f t="shared" si="14"/>
        <v> </v>
      </c>
      <c r="J18" s="76" t="str">
        <f t="shared" si="15"/>
        <v> </v>
      </c>
      <c r="K18" s="76" t="str">
        <f t="shared" si="16"/>
        <v> </v>
      </c>
      <c r="L18" s="77">
        <f t="shared" si="1"/>
        <v>0</v>
      </c>
      <c r="M18" s="126"/>
      <c r="N18" s="77">
        <f t="shared" si="4"/>
        <v>-1844.5</v>
      </c>
    </row>
    <row r="19" spans="1:14" ht="10.5" customHeight="1">
      <c r="A19" s="118">
        <f t="shared" si="2"/>
        <v>16</v>
      </c>
      <c r="B19" s="76">
        <f t="shared" si="7"/>
      </c>
      <c r="C19" s="76">
        <f t="shared" si="8"/>
      </c>
      <c r="D19" s="76">
        <f>IF($D$3=0," ","")</f>
      </c>
      <c r="E19" s="76">
        <f t="shared" si="10"/>
      </c>
      <c r="F19" s="76">
        <f t="shared" si="11"/>
      </c>
      <c r="G19" s="76">
        <f t="shared" si="12"/>
      </c>
      <c r="H19" s="76" t="str">
        <f t="shared" si="13"/>
        <v> </v>
      </c>
      <c r="I19" s="76" t="str">
        <f t="shared" si="14"/>
        <v> </v>
      </c>
      <c r="J19" s="76" t="str">
        <f t="shared" si="15"/>
        <v> </v>
      </c>
      <c r="K19" s="76" t="str">
        <f t="shared" si="16"/>
        <v> </v>
      </c>
      <c r="L19" s="77">
        <f t="shared" si="1"/>
        <v>0</v>
      </c>
      <c r="M19" s="126"/>
      <c r="N19" s="77">
        <f t="shared" si="4"/>
        <v>-1844.5</v>
      </c>
    </row>
    <row r="20" spans="1:14" ht="10.5" customHeight="1">
      <c r="A20" s="118">
        <f t="shared" si="2"/>
        <v>17</v>
      </c>
      <c r="B20" s="76">
        <f t="shared" si="7"/>
      </c>
      <c r="C20" s="76">
        <f t="shared" si="8"/>
      </c>
      <c r="D20" s="76">
        <f t="shared" si="9"/>
      </c>
      <c r="E20" s="76">
        <f t="shared" si="10"/>
      </c>
      <c r="F20" s="76">
        <f t="shared" si="11"/>
      </c>
      <c r="G20" s="76">
        <f t="shared" si="12"/>
      </c>
      <c r="H20" s="76" t="str">
        <f t="shared" si="13"/>
        <v> </v>
      </c>
      <c r="I20" s="76" t="str">
        <f t="shared" si="14"/>
        <v> </v>
      </c>
      <c r="J20" s="76" t="str">
        <f t="shared" si="15"/>
        <v> </v>
      </c>
      <c r="K20" s="76" t="str">
        <f t="shared" si="16"/>
        <v> </v>
      </c>
      <c r="L20" s="77">
        <f t="shared" si="1"/>
        <v>0</v>
      </c>
      <c r="M20" s="126"/>
      <c r="N20" s="77">
        <f t="shared" si="4"/>
        <v>-1844.5</v>
      </c>
    </row>
    <row r="21" spans="1:14" ht="10.5" customHeight="1">
      <c r="A21" s="118">
        <f t="shared" si="2"/>
        <v>18</v>
      </c>
      <c r="B21" s="76">
        <f t="shared" si="7"/>
      </c>
      <c r="C21" s="76">
        <f t="shared" si="8"/>
      </c>
      <c r="D21" s="76">
        <f t="shared" si="9"/>
      </c>
      <c r="E21" s="76">
        <f t="shared" si="10"/>
      </c>
      <c r="F21" s="76">
        <f t="shared" si="11"/>
      </c>
      <c r="G21" s="76">
        <f t="shared" si="12"/>
      </c>
      <c r="H21" s="76" t="str">
        <f t="shared" si="13"/>
        <v> </v>
      </c>
      <c r="I21" s="76" t="str">
        <f t="shared" si="14"/>
        <v> </v>
      </c>
      <c r="J21" s="76" t="str">
        <f t="shared" si="15"/>
        <v> </v>
      </c>
      <c r="K21" s="76" t="str">
        <f t="shared" si="16"/>
        <v> </v>
      </c>
      <c r="L21" s="77">
        <f t="shared" si="1"/>
        <v>0</v>
      </c>
      <c r="M21" s="126"/>
      <c r="N21" s="77">
        <f t="shared" si="4"/>
        <v>-1844.5</v>
      </c>
    </row>
    <row r="22" spans="1:14" ht="10.5" customHeight="1">
      <c r="A22" s="118">
        <f t="shared" si="2"/>
        <v>19</v>
      </c>
      <c r="B22" s="76">
        <f t="shared" si="7"/>
      </c>
      <c r="C22" s="76">
        <f t="shared" si="8"/>
      </c>
      <c r="D22" s="76">
        <f t="shared" si="9"/>
      </c>
      <c r="E22" s="76">
        <f t="shared" si="10"/>
      </c>
      <c r="F22" s="76">
        <f t="shared" si="11"/>
      </c>
      <c r="G22" s="76">
        <f t="shared" si="12"/>
      </c>
      <c r="H22" s="76" t="str">
        <f t="shared" si="13"/>
        <v> </v>
      </c>
      <c r="I22" s="76" t="str">
        <f t="shared" si="14"/>
        <v> </v>
      </c>
      <c r="J22" s="76" t="str">
        <f t="shared" si="15"/>
        <v> </v>
      </c>
      <c r="K22" s="76" t="str">
        <f t="shared" si="16"/>
        <v> </v>
      </c>
      <c r="L22" s="77">
        <f t="shared" si="1"/>
        <v>0</v>
      </c>
      <c r="M22" s="126"/>
      <c r="N22" s="79">
        <f t="shared" si="4"/>
        <v>-1844.5</v>
      </c>
    </row>
    <row r="23" spans="1:14" ht="10.5" customHeight="1">
      <c r="A23" s="118">
        <f t="shared" si="2"/>
        <v>20</v>
      </c>
      <c r="B23" s="76">
        <f t="shared" si="7"/>
      </c>
      <c r="C23" s="76">
        <f t="shared" si="8"/>
      </c>
      <c r="D23" s="76">
        <f t="shared" si="9"/>
      </c>
      <c r="E23" s="76">
        <f t="shared" si="10"/>
      </c>
      <c r="F23" s="76">
        <f t="shared" si="11"/>
      </c>
      <c r="G23" s="76">
        <f t="shared" si="12"/>
      </c>
      <c r="H23" s="76" t="str">
        <f t="shared" si="13"/>
        <v> </v>
      </c>
      <c r="I23" s="76" t="str">
        <f t="shared" si="14"/>
        <v> </v>
      </c>
      <c r="J23" s="76" t="str">
        <f t="shared" si="15"/>
        <v> </v>
      </c>
      <c r="K23" s="76" t="str">
        <f t="shared" si="16"/>
        <v> </v>
      </c>
      <c r="L23" s="77">
        <f t="shared" si="1"/>
        <v>0</v>
      </c>
      <c r="M23" s="126"/>
      <c r="N23" s="79">
        <f t="shared" si="4"/>
        <v>-1844.5</v>
      </c>
    </row>
    <row r="24" spans="1:14" ht="10.5" customHeight="1">
      <c r="A24" s="118">
        <f t="shared" si="2"/>
        <v>21</v>
      </c>
      <c r="B24" s="76">
        <f t="shared" si="7"/>
      </c>
      <c r="C24" s="76">
        <f t="shared" si="8"/>
      </c>
      <c r="D24" s="76">
        <f t="shared" si="9"/>
      </c>
      <c r="E24" s="76">
        <f t="shared" si="10"/>
      </c>
      <c r="F24" s="76">
        <f t="shared" si="11"/>
      </c>
      <c r="G24" s="76">
        <f t="shared" si="12"/>
      </c>
      <c r="H24" s="76" t="str">
        <f t="shared" si="13"/>
        <v> </v>
      </c>
      <c r="I24" s="76" t="str">
        <f t="shared" si="14"/>
        <v> </v>
      </c>
      <c r="J24" s="76" t="str">
        <f t="shared" si="15"/>
        <v> </v>
      </c>
      <c r="K24" s="76" t="str">
        <f t="shared" si="16"/>
        <v> </v>
      </c>
      <c r="L24" s="77">
        <f t="shared" si="1"/>
        <v>0</v>
      </c>
      <c r="M24" s="126"/>
      <c r="N24" s="79">
        <f t="shared" si="4"/>
        <v>-1844.5</v>
      </c>
    </row>
    <row r="25" spans="1:14" ht="10.5" customHeight="1">
      <c r="A25" s="118">
        <f t="shared" si="2"/>
        <v>22</v>
      </c>
      <c r="B25" s="76">
        <f t="shared" si="7"/>
      </c>
      <c r="C25" s="76">
        <f t="shared" si="8"/>
      </c>
      <c r="D25" s="76">
        <f t="shared" si="9"/>
      </c>
      <c r="E25" s="76">
        <f t="shared" si="10"/>
      </c>
      <c r="F25" s="76">
        <f t="shared" si="11"/>
      </c>
      <c r="G25" s="76">
        <f t="shared" si="12"/>
      </c>
      <c r="H25" s="76" t="str">
        <f t="shared" si="13"/>
        <v> </v>
      </c>
      <c r="I25" s="76" t="str">
        <f t="shared" si="14"/>
        <v> </v>
      </c>
      <c r="J25" s="76" t="str">
        <f t="shared" si="15"/>
        <v> </v>
      </c>
      <c r="K25" s="76" t="str">
        <f t="shared" si="16"/>
        <v> </v>
      </c>
      <c r="L25" s="77">
        <f t="shared" si="1"/>
        <v>0</v>
      </c>
      <c r="M25" s="126"/>
      <c r="N25" s="79">
        <f t="shared" si="4"/>
        <v>-1844.5</v>
      </c>
    </row>
    <row r="26" spans="1:14" ht="10.5" customHeight="1">
      <c r="A26" s="118">
        <f t="shared" si="2"/>
        <v>23</v>
      </c>
      <c r="B26" s="76">
        <f t="shared" si="7"/>
      </c>
      <c r="C26" s="76">
        <f t="shared" si="8"/>
      </c>
      <c r="D26" s="76">
        <f t="shared" si="9"/>
      </c>
      <c r="E26" s="76">
        <f t="shared" si="10"/>
      </c>
      <c r="F26" s="76">
        <f t="shared" si="11"/>
      </c>
      <c r="G26" s="76">
        <f t="shared" si="12"/>
      </c>
      <c r="H26" s="76" t="str">
        <f t="shared" si="13"/>
        <v> </v>
      </c>
      <c r="I26" s="76" t="str">
        <f t="shared" si="14"/>
        <v> </v>
      </c>
      <c r="J26" s="76" t="str">
        <f t="shared" si="15"/>
        <v> </v>
      </c>
      <c r="K26" s="76" t="str">
        <f t="shared" si="16"/>
        <v> </v>
      </c>
      <c r="L26" s="77">
        <f t="shared" si="1"/>
        <v>0</v>
      </c>
      <c r="M26" s="126"/>
      <c r="N26" s="79">
        <f t="shared" si="4"/>
        <v>-1844.5</v>
      </c>
    </row>
    <row r="27" spans="1:14" ht="10.5" customHeight="1">
      <c r="A27" s="118">
        <f t="shared" si="2"/>
        <v>24</v>
      </c>
      <c r="B27" s="76">
        <f t="shared" si="7"/>
      </c>
      <c r="C27" s="76">
        <f t="shared" si="8"/>
      </c>
      <c r="D27" s="76">
        <f t="shared" si="9"/>
      </c>
      <c r="E27" s="76">
        <f t="shared" si="10"/>
      </c>
      <c r="F27" s="76">
        <f t="shared" si="11"/>
      </c>
      <c r="G27" s="76">
        <f t="shared" si="12"/>
      </c>
      <c r="H27" s="76" t="str">
        <f t="shared" si="13"/>
        <v> </v>
      </c>
      <c r="I27" s="76" t="str">
        <f t="shared" si="14"/>
        <v> </v>
      </c>
      <c r="J27" s="76" t="str">
        <f t="shared" si="15"/>
        <v> </v>
      </c>
      <c r="K27" s="76" t="str">
        <f t="shared" si="16"/>
        <v> </v>
      </c>
      <c r="L27" s="77">
        <f t="shared" si="1"/>
        <v>0</v>
      </c>
      <c r="M27" s="126"/>
      <c r="N27" s="79">
        <f t="shared" si="4"/>
        <v>-1844.5</v>
      </c>
    </row>
    <row r="28" spans="1:14" ht="10.5" customHeight="1">
      <c r="A28" s="118">
        <f t="shared" si="2"/>
        <v>25</v>
      </c>
      <c r="B28" s="76">
        <f t="shared" si="7"/>
      </c>
      <c r="C28" s="76">
        <f t="shared" si="8"/>
      </c>
      <c r="D28" s="76">
        <f t="shared" si="9"/>
      </c>
      <c r="E28" s="76">
        <f t="shared" si="10"/>
      </c>
      <c r="F28" s="76">
        <f t="shared" si="11"/>
      </c>
      <c r="G28" s="76">
        <f t="shared" si="12"/>
      </c>
      <c r="H28" s="76" t="str">
        <f t="shared" si="13"/>
        <v> </v>
      </c>
      <c r="I28" s="76" t="str">
        <f t="shared" si="14"/>
        <v> </v>
      </c>
      <c r="J28" s="76" t="str">
        <f t="shared" si="15"/>
        <v> </v>
      </c>
      <c r="K28" s="76" t="str">
        <f t="shared" si="16"/>
        <v> </v>
      </c>
      <c r="L28" s="77">
        <f t="shared" si="1"/>
        <v>0</v>
      </c>
      <c r="M28" s="126"/>
      <c r="N28" s="79">
        <f t="shared" si="4"/>
        <v>-1844.5</v>
      </c>
    </row>
    <row r="29" spans="1:14" ht="10.5" customHeight="1">
      <c r="A29" s="118">
        <f t="shared" si="2"/>
        <v>26</v>
      </c>
      <c r="B29" s="76">
        <f t="shared" si="7"/>
      </c>
      <c r="C29" s="76">
        <f t="shared" si="8"/>
      </c>
      <c r="D29" s="76">
        <f t="shared" si="9"/>
      </c>
      <c r="E29" s="76">
        <f t="shared" si="10"/>
      </c>
      <c r="F29" s="76">
        <f t="shared" si="11"/>
      </c>
      <c r="G29" s="76">
        <f t="shared" si="12"/>
      </c>
      <c r="H29" s="76" t="str">
        <f t="shared" si="13"/>
        <v> </v>
      </c>
      <c r="I29" s="76" t="str">
        <f t="shared" si="14"/>
        <v> </v>
      </c>
      <c r="J29" s="76" t="str">
        <f t="shared" si="15"/>
        <v> </v>
      </c>
      <c r="K29" s="76" t="str">
        <f t="shared" si="16"/>
        <v> </v>
      </c>
      <c r="L29" s="77">
        <f t="shared" si="1"/>
        <v>0</v>
      </c>
      <c r="M29" s="126"/>
      <c r="N29" s="79">
        <f t="shared" si="4"/>
        <v>-1844.5</v>
      </c>
    </row>
    <row r="30" spans="1:14" ht="10.5" customHeight="1">
      <c r="A30" s="118">
        <f t="shared" si="2"/>
        <v>27</v>
      </c>
      <c r="B30" s="76">
        <f t="shared" si="7"/>
      </c>
      <c r="C30" s="76">
        <f t="shared" si="8"/>
      </c>
      <c r="D30" s="76">
        <f t="shared" si="9"/>
      </c>
      <c r="E30" s="76">
        <f t="shared" si="10"/>
      </c>
      <c r="F30" s="76">
        <f t="shared" si="11"/>
      </c>
      <c r="G30" s="76">
        <f t="shared" si="12"/>
      </c>
      <c r="H30" s="76" t="str">
        <f t="shared" si="13"/>
        <v> </v>
      </c>
      <c r="I30" s="76" t="str">
        <f t="shared" si="14"/>
        <v> </v>
      </c>
      <c r="J30" s="76" t="str">
        <f t="shared" si="15"/>
        <v> </v>
      </c>
      <c r="K30" s="76" t="str">
        <f t="shared" si="16"/>
        <v> </v>
      </c>
      <c r="L30" s="77">
        <f t="shared" si="1"/>
        <v>0</v>
      </c>
      <c r="M30" s="126"/>
      <c r="N30" s="79">
        <f t="shared" si="4"/>
        <v>-1844.5</v>
      </c>
    </row>
    <row r="31" spans="1:14" ht="10.5" customHeight="1">
      <c r="A31" s="118">
        <f t="shared" si="2"/>
        <v>28</v>
      </c>
      <c r="B31" s="76">
        <f t="shared" si="7"/>
      </c>
      <c r="C31" s="76">
        <f t="shared" si="8"/>
      </c>
      <c r="D31" s="76">
        <f t="shared" si="9"/>
      </c>
      <c r="E31" s="76">
        <f t="shared" si="10"/>
      </c>
      <c r="F31" s="76">
        <f t="shared" si="11"/>
      </c>
      <c r="G31" s="76">
        <f t="shared" si="12"/>
      </c>
      <c r="H31" s="76" t="str">
        <f t="shared" si="13"/>
        <v> </v>
      </c>
      <c r="I31" s="76" t="str">
        <f t="shared" si="14"/>
        <v> </v>
      </c>
      <c r="J31" s="76" t="str">
        <f t="shared" si="15"/>
        <v> </v>
      </c>
      <c r="K31" s="76" t="str">
        <f t="shared" si="16"/>
        <v> </v>
      </c>
      <c r="L31" s="77">
        <f t="shared" si="1"/>
        <v>0</v>
      </c>
      <c r="M31" s="126"/>
      <c r="N31" s="79">
        <f t="shared" si="4"/>
        <v>-1844.5</v>
      </c>
    </row>
    <row r="32" spans="1:14" ht="10.5" customHeight="1">
      <c r="A32" s="118">
        <f t="shared" si="2"/>
        <v>29</v>
      </c>
      <c r="B32" s="76">
        <f t="shared" si="7"/>
      </c>
      <c r="C32" s="76">
        <f t="shared" si="8"/>
      </c>
      <c r="D32" s="76">
        <f t="shared" si="9"/>
      </c>
      <c r="E32" s="76">
        <f t="shared" si="10"/>
      </c>
      <c r="F32" s="76">
        <f t="shared" si="11"/>
      </c>
      <c r="G32" s="76">
        <f t="shared" si="12"/>
      </c>
      <c r="H32" s="76" t="str">
        <f t="shared" si="13"/>
        <v> </v>
      </c>
      <c r="I32" s="76" t="str">
        <f t="shared" si="14"/>
        <v> </v>
      </c>
      <c r="J32" s="76" t="str">
        <f t="shared" si="15"/>
        <v> </v>
      </c>
      <c r="K32" s="76" t="str">
        <f t="shared" si="16"/>
        <v> </v>
      </c>
      <c r="L32" s="77">
        <f t="shared" si="1"/>
        <v>0</v>
      </c>
      <c r="M32" s="126"/>
      <c r="N32" s="77">
        <f t="shared" si="4"/>
        <v>-1844.5</v>
      </c>
    </row>
    <row r="33" spans="1:14" ht="10.5" customHeight="1">
      <c r="A33" s="118">
        <f t="shared" si="2"/>
        <v>30</v>
      </c>
      <c r="B33" s="76">
        <f t="shared" si="7"/>
      </c>
      <c r="C33" s="76">
        <f t="shared" si="8"/>
      </c>
      <c r="D33" s="76">
        <f t="shared" si="9"/>
      </c>
      <c r="E33" s="76">
        <f t="shared" si="10"/>
      </c>
      <c r="F33" s="76">
        <f t="shared" si="11"/>
      </c>
      <c r="G33" s="76">
        <f t="shared" si="12"/>
      </c>
      <c r="H33" s="76" t="str">
        <f t="shared" si="13"/>
        <v> </v>
      </c>
      <c r="I33" s="76" t="str">
        <f t="shared" si="14"/>
        <v> </v>
      </c>
      <c r="J33" s="76" t="str">
        <f t="shared" si="15"/>
        <v> </v>
      </c>
      <c r="K33" s="76" t="str">
        <f t="shared" si="16"/>
        <v> </v>
      </c>
      <c r="L33" s="77">
        <f t="shared" si="1"/>
        <v>0</v>
      </c>
      <c r="M33" s="126"/>
      <c r="N33" s="77">
        <f t="shared" si="4"/>
        <v>-1844.5</v>
      </c>
    </row>
    <row r="34" spans="1:14" ht="10.5" customHeight="1" thickBot="1">
      <c r="A34" s="118">
        <f t="shared" si="2"/>
        <v>31</v>
      </c>
      <c r="B34" s="76">
        <f t="shared" si="7"/>
      </c>
      <c r="C34" s="76">
        <f t="shared" si="8"/>
      </c>
      <c r="D34" s="76">
        <f t="shared" si="9"/>
      </c>
      <c r="E34" s="76">
        <f t="shared" si="10"/>
      </c>
      <c r="F34" s="76">
        <f t="shared" si="11"/>
      </c>
      <c r="G34" s="76">
        <f t="shared" si="12"/>
      </c>
      <c r="H34" s="76" t="str">
        <f t="shared" si="13"/>
        <v> </v>
      </c>
      <c r="I34" s="76" t="str">
        <f t="shared" si="14"/>
        <v> </v>
      </c>
      <c r="J34" s="76" t="str">
        <f t="shared" si="15"/>
        <v> </v>
      </c>
      <c r="K34" s="124" t="str">
        <f t="shared" si="16"/>
        <v> </v>
      </c>
      <c r="L34" s="77">
        <f t="shared" si="1"/>
        <v>0</v>
      </c>
      <c r="M34" s="127"/>
      <c r="N34" s="77">
        <f t="shared" si="4"/>
        <v>-1844.5</v>
      </c>
    </row>
    <row r="35" spans="1:14" ht="10.5" customHeight="1">
      <c r="A35" s="80" t="s">
        <v>5</v>
      </c>
      <c r="B35" s="81">
        <f>IF($B$3=0," ",SUM(B4:B34))</f>
        <v>0</v>
      </c>
      <c r="C35" s="81">
        <f>IF($C$3=0," ",SUM(C4:C34))</f>
        <v>0</v>
      </c>
      <c r="D35" s="81">
        <f>IF($D$3=0," ",SUM(D4:D34))</f>
        <v>0</v>
      </c>
      <c r="E35" s="81">
        <f>IF($E$3=0," ",SUM(E4:E34))</f>
        <v>0</v>
      </c>
      <c r="F35" s="81">
        <f>IF($F$3=0," ",SUM(F4:F34))</f>
        <v>0</v>
      </c>
      <c r="G35" s="81">
        <f>IF($G$3=0," ",SUM(G4:G34))</f>
        <v>0</v>
      </c>
      <c r="H35" s="81" t="str">
        <f>IF($H$3=0," ",SUM(H4:H34))</f>
        <v> </v>
      </c>
      <c r="I35" s="81" t="str">
        <f>IF($I$3=0," ",SUM(I4:I34))</f>
        <v> </v>
      </c>
      <c r="J35" s="81" t="str">
        <f>IF($J$3=0," ",SUM(J4:J34))</f>
        <v> </v>
      </c>
      <c r="K35" s="81" t="str">
        <f>IF($K$3=0," ",SUM(K4:K34))</f>
        <v> </v>
      </c>
      <c r="L35" s="135">
        <f>SUM(L4:L34)</f>
        <v>0</v>
      </c>
      <c r="M35" s="128">
        <f>SUM(M4:M34)</f>
        <v>0</v>
      </c>
      <c r="N35" s="82">
        <f>N34</f>
        <v>-1844.5</v>
      </c>
    </row>
    <row r="36" spans="1:14" ht="10.5" customHeight="1">
      <c r="A36" s="83" t="s">
        <v>2</v>
      </c>
      <c r="B36" s="84">
        <f>IF($B$3=0," ",'Start Here'!J96)</f>
        <v>30</v>
      </c>
      <c r="C36" s="84">
        <f>IF($C$3=0," ",'Start Here'!J97)</f>
        <v>400</v>
      </c>
      <c r="D36" s="84">
        <f>IF($D$3=0," ",'Start Here'!J98)</f>
        <v>85</v>
      </c>
      <c r="E36" s="84">
        <f>IF($E$3=0," ",'Start Here'!J99)</f>
        <v>100</v>
      </c>
      <c r="F36" s="84">
        <f>IF($F$3=0," ",'Start Here'!J100)</f>
        <v>35</v>
      </c>
      <c r="G36" s="84">
        <f>IF($G$3=0," ",'Start Here'!J101)</f>
        <v>55.5</v>
      </c>
      <c r="H36" s="84" t="str">
        <f>IF($H$3=0," ",'Start Here'!J102)</f>
        <v> </v>
      </c>
      <c r="I36" s="84" t="str">
        <f>IF($I$3=0," ",'Start Here'!J103)</f>
        <v> </v>
      </c>
      <c r="J36" s="84" t="str">
        <f>IF($J$3=0," ",'Start Here'!J104)</f>
        <v> </v>
      </c>
      <c r="K36" s="84" t="str">
        <f>IF($K$3=0," ",'Start Here'!J105)</f>
        <v> </v>
      </c>
      <c r="L36" s="136">
        <f>SUM(B36:K36)</f>
        <v>705.5</v>
      </c>
      <c r="M36" s="129"/>
      <c r="N36" s="85"/>
    </row>
    <row r="37" spans="1:14" ht="10.5" customHeight="1">
      <c r="A37" s="86" t="s">
        <v>1</v>
      </c>
      <c r="B37" s="47">
        <f aca="true" t="shared" si="17" ref="B37:K37">IF(B3=0," ",B36-B35)</f>
        <v>30</v>
      </c>
      <c r="C37" s="47">
        <f t="shared" si="17"/>
        <v>400</v>
      </c>
      <c r="D37" s="47">
        <f t="shared" si="17"/>
        <v>85</v>
      </c>
      <c r="E37" s="47">
        <f t="shared" si="17"/>
        <v>100</v>
      </c>
      <c r="F37" s="47">
        <f t="shared" si="17"/>
        <v>35</v>
      </c>
      <c r="G37" s="47">
        <f t="shared" si="17"/>
        <v>55.5</v>
      </c>
      <c r="H37" s="47" t="str">
        <f t="shared" si="17"/>
        <v> </v>
      </c>
      <c r="I37" s="47" t="str">
        <f t="shared" si="17"/>
        <v> </v>
      </c>
      <c r="J37" s="47" t="str">
        <f t="shared" si="17"/>
        <v> </v>
      </c>
      <c r="K37" s="47" t="str">
        <f t="shared" si="17"/>
        <v> </v>
      </c>
      <c r="L37" s="137">
        <f>L36-L35</f>
        <v>705.5</v>
      </c>
      <c r="M37" s="130"/>
      <c r="N37" s="85">
        <f>IF((SUM(B4:K31)+SUM(M4:M31)+SUM(C42:C51)+SUM(G42:G51))&gt;0,1,0)</f>
        <v>0</v>
      </c>
    </row>
    <row r="38" spans="1:14" s="40" customFormat="1" ht="10.5" customHeight="1" thickBot="1">
      <c r="A38" s="115">
        <f aca="true" t="shared" si="18" ref="A38:N38">A3</f>
        <v>39995</v>
      </c>
      <c r="B38" s="41" t="str">
        <f t="shared" si="18"/>
        <v>housecare</v>
      </c>
      <c r="C38" s="41" t="str">
        <f t="shared" si="18"/>
        <v>groceries</v>
      </c>
      <c r="D38" s="41" t="str">
        <f t="shared" si="18"/>
        <v>dining out</v>
      </c>
      <c r="E38" s="41" t="str">
        <f t="shared" si="18"/>
        <v>car gas</v>
      </c>
      <c r="F38" s="41" t="str">
        <f t="shared" si="18"/>
        <v>haircuts</v>
      </c>
      <c r="G38" s="41" t="str">
        <f t="shared" si="18"/>
        <v>misc.</v>
      </c>
      <c r="H38" s="41">
        <f t="shared" si="18"/>
        <v>0</v>
      </c>
      <c r="I38" s="41">
        <f t="shared" si="18"/>
        <v>0</v>
      </c>
      <c r="J38" s="41">
        <f t="shared" si="18"/>
        <v>0</v>
      </c>
      <c r="K38" s="41">
        <f t="shared" si="18"/>
        <v>0</v>
      </c>
      <c r="L38" s="42" t="str">
        <f t="shared" si="18"/>
        <v>total spent</v>
      </c>
      <c r="M38" s="131" t="str">
        <f t="shared" si="18"/>
        <v>income</v>
      </c>
      <c r="N38" s="42" t="str">
        <f t="shared" si="18"/>
        <v>what's left</v>
      </c>
    </row>
    <row r="39" ht="3.75" customHeight="1">
      <c r="E39" s="87"/>
    </row>
    <row r="40" spans="1:14" ht="10.5" customHeight="1">
      <c r="A40" s="282" t="s">
        <v>76</v>
      </c>
      <c r="B40" s="282"/>
      <c r="C40" s="282"/>
      <c r="E40" s="282" t="s">
        <v>77</v>
      </c>
      <c r="F40" s="282"/>
      <c r="G40" s="282"/>
      <c r="H40" s="282"/>
      <c r="I40" s="282"/>
      <c r="J40" s="282"/>
      <c r="K40" s="282"/>
      <c r="L40" s="282"/>
      <c r="M40" s="282"/>
      <c r="N40" s="282"/>
    </row>
    <row r="41" spans="1:14" ht="10.5" customHeight="1">
      <c r="A41" s="277" t="s">
        <v>74</v>
      </c>
      <c r="B41" s="278"/>
      <c r="C41" s="279"/>
      <c r="E41" s="277" t="s">
        <v>89</v>
      </c>
      <c r="F41" s="278"/>
      <c r="G41" s="278"/>
      <c r="H41" s="278"/>
      <c r="I41" s="278"/>
      <c r="J41" s="278"/>
      <c r="K41" s="278"/>
      <c r="L41" s="278"/>
      <c r="M41" s="278"/>
      <c r="N41" s="279"/>
    </row>
    <row r="42" spans="1:14" ht="10.5" customHeight="1">
      <c r="A42" s="186" t="str">
        <f>'Start Here'!S23</f>
        <v>rent</v>
      </c>
      <c r="B42" s="205"/>
      <c r="C42" s="88">
        <f aca="true" t="shared" si="19" ref="C42:C51">IF(A42=0," ","")</f>
      </c>
      <c r="D42" s="113"/>
      <c r="E42" s="89" t="str">
        <f>'Start Here'!$Q$30</f>
        <v>car maint.</v>
      </c>
      <c r="F42" s="89" t="str">
        <f>'Start Here'!$Q$31</f>
        <v>medical</v>
      </c>
      <c r="G42" s="89" t="str">
        <f>'Start Here'!$Q$32</f>
        <v>medicine</v>
      </c>
      <c r="H42" s="89" t="str">
        <f>'Start Here'!$Q$33</f>
        <v>gifts</v>
      </c>
      <c r="I42" s="89">
        <f>'Start Here'!$Q$34</f>
        <v>0</v>
      </c>
      <c r="J42" s="89">
        <f>'Start Here'!$Q$35</f>
        <v>0</v>
      </c>
      <c r="K42" s="89">
        <f>'Start Here'!$Q$36</f>
        <v>0</v>
      </c>
      <c r="L42" s="89">
        <f>'Start Here'!$Q$37</f>
        <v>0</v>
      </c>
      <c r="M42" s="89">
        <f>'Start Here'!$Q$38</f>
        <v>0</v>
      </c>
      <c r="N42" s="89">
        <f>'Start Here'!$Q$39</f>
        <v>0</v>
      </c>
    </row>
    <row r="43" spans="1:14" ht="10.5" customHeight="1">
      <c r="A43" s="186" t="str">
        <f>'Start Here'!S24</f>
        <v>phone bill</v>
      </c>
      <c r="B43" s="205"/>
      <c r="C43" s="88">
        <f t="shared" si="19"/>
      </c>
      <c r="D43" s="73"/>
      <c r="E43" s="88">
        <f>IF($E$42=0,"column","")</f>
      </c>
      <c r="F43" s="88">
        <f>IF($F$42=0,"column","")</f>
      </c>
      <c r="G43" s="88">
        <f>IF($G$42=0,"This","")</f>
      </c>
      <c r="H43" s="88">
        <f>IF($H$42=0,"This","")</f>
      </c>
      <c r="I43" s="88" t="str">
        <f>IF($I$42=0,"This","")</f>
        <v>This</v>
      </c>
      <c r="J43" s="88" t="str">
        <f>IF($J$42=0,"This","")</f>
        <v>This</v>
      </c>
      <c r="K43" s="88" t="str">
        <f>IF($K$42=0,"This","")</f>
        <v>This</v>
      </c>
      <c r="L43" s="88" t="str">
        <f>IF($L$42=0,"This","")</f>
        <v>This</v>
      </c>
      <c r="M43" s="88" t="str">
        <f>IF($M$42=0,"This","")</f>
        <v>This</v>
      </c>
      <c r="N43" s="88" t="str">
        <f>IF($N$42=0,"This","")</f>
        <v>This</v>
      </c>
    </row>
    <row r="44" spans="1:14" ht="10.5" customHeight="1">
      <c r="A44" s="186" t="str">
        <f>'Start Here'!S25</f>
        <v>insurance</v>
      </c>
      <c r="B44" s="205"/>
      <c r="C44" s="88">
        <f t="shared" si="19"/>
      </c>
      <c r="D44" s="73"/>
      <c r="E44" s="88">
        <f>IF($E$42=0,"column","")</f>
      </c>
      <c r="F44" s="88">
        <f>IF($F$42=0,"column","")</f>
      </c>
      <c r="G44" s="88">
        <f>IF($G$42=0,"column","")</f>
      </c>
      <c r="H44" s="88">
        <f>IF($H$42=0,"column","")</f>
      </c>
      <c r="I44" s="88" t="str">
        <f>IF($I$42=0,"column","")</f>
        <v>column</v>
      </c>
      <c r="J44" s="88" t="str">
        <f>IF($J$42=0,"column","")</f>
        <v>column</v>
      </c>
      <c r="K44" s="88" t="str">
        <f>IF($K$42=0,"column","")</f>
        <v>column</v>
      </c>
      <c r="L44" s="88" t="str">
        <f>IF($L$42=0,"column","")</f>
        <v>column</v>
      </c>
      <c r="M44" s="88" t="str">
        <f>IF($M$42=0,"column","")</f>
        <v>column</v>
      </c>
      <c r="N44" s="88" t="str">
        <f>IF($N$42=0,"column","")</f>
        <v>column</v>
      </c>
    </row>
    <row r="45" spans="1:14" ht="10.5" customHeight="1">
      <c r="A45" s="186" t="str">
        <f>'Start Here'!S26</f>
        <v>tithe</v>
      </c>
      <c r="B45" s="205"/>
      <c r="C45" s="88">
        <f t="shared" si="19"/>
      </c>
      <c r="D45" s="73"/>
      <c r="E45" s="88">
        <f>IF($E$42=0,"stays","")</f>
      </c>
      <c r="F45" s="88">
        <f>IF($F$42=0,"stays","")</f>
      </c>
      <c r="G45" s="88">
        <f>IF($G$42=0,"stays","")</f>
      </c>
      <c r="H45" s="88">
        <f>IF($H$42=0,"stays","")</f>
      </c>
      <c r="I45" s="88" t="str">
        <f>IF($I$42=0,"stays","")</f>
        <v>stays</v>
      </c>
      <c r="J45" s="88" t="str">
        <f>IF($J$42=0,"stays","")</f>
        <v>stays</v>
      </c>
      <c r="K45" s="88" t="str">
        <f>IF($K$42=0,"stays","")</f>
        <v>stays</v>
      </c>
      <c r="L45" s="88" t="str">
        <f>IF($L$42=0,"stays","")</f>
        <v>stays</v>
      </c>
      <c r="M45" s="88" t="str">
        <f>IF($M$42=0,"stays","")</f>
        <v>stays</v>
      </c>
      <c r="N45" s="88" t="str">
        <f>IF($N$42=0,"stays","")</f>
        <v>stays</v>
      </c>
    </row>
    <row r="46" spans="1:14" ht="10.5" customHeight="1">
      <c r="A46" s="186" t="str">
        <f>'Start Here'!S27</f>
        <v>donations</v>
      </c>
      <c r="B46" s="205"/>
      <c r="C46" s="88">
        <f t="shared" si="19"/>
      </c>
      <c r="D46" s="73"/>
      <c r="E46" s="88">
        <f>IF($E$42=0,"blank.","")</f>
      </c>
      <c r="F46" s="88">
        <f>IF($F$42=0,"blank.","")</f>
      </c>
      <c r="G46" s="88">
        <f>IF($G$42=0,"blank.","")</f>
      </c>
      <c r="H46" s="88">
        <f>IF($H$42=0,"blank.","")</f>
      </c>
      <c r="I46" s="88" t="str">
        <f>IF($I$42=0,"blank.","")</f>
        <v>blank.</v>
      </c>
      <c r="J46" s="88" t="str">
        <f>IF($J$42=0,"blank.","")</f>
        <v>blank.</v>
      </c>
      <c r="K46" s="88" t="str">
        <f>IF($K$42=0,"blank.","")</f>
        <v>blank.</v>
      </c>
      <c r="L46" s="88" t="str">
        <f>IF($L$42=0,"blank.","")</f>
        <v>blank.</v>
      </c>
      <c r="M46" s="88" t="str">
        <f>IF($M$42=0,"blank.","")</f>
        <v>blank.</v>
      </c>
      <c r="N46" s="88" t="str">
        <f>IF($N$42=0,"blank.","")</f>
        <v>blank.</v>
      </c>
    </row>
    <row r="47" spans="1:14" ht="10.5" customHeight="1">
      <c r="A47" s="186" t="str">
        <f>'Start Here'!S28</f>
        <v>savings</v>
      </c>
      <c r="B47" s="205"/>
      <c r="C47" s="88">
        <f t="shared" si="19"/>
      </c>
      <c r="D47" s="73"/>
      <c r="E47" s="88">
        <f>IF($E$42=0," ","")</f>
      </c>
      <c r="F47" s="88">
        <f>IF($F$42=0," ","")</f>
      </c>
      <c r="G47" s="88">
        <f>IF($G$42=0," ","")</f>
      </c>
      <c r="H47" s="88">
        <f>IF($H$42=0," ","")</f>
      </c>
      <c r="I47" s="88" t="str">
        <f>IF($I$42=0," ","")</f>
        <v> </v>
      </c>
      <c r="J47" s="88" t="str">
        <f>IF($J$42=0," ","")</f>
        <v> </v>
      </c>
      <c r="K47" s="88" t="str">
        <f>IF($K$42=0," ","")</f>
        <v> </v>
      </c>
      <c r="L47" s="88" t="str">
        <f>IF($L$42=0," ","")</f>
        <v> </v>
      </c>
      <c r="M47" s="88" t="str">
        <f>IF($M$42=0," ","")</f>
        <v> </v>
      </c>
      <c r="N47" s="88" t="str">
        <f>IF($N$42=0," ","")</f>
        <v> </v>
      </c>
    </row>
    <row r="48" spans="1:14" ht="10.5" customHeight="1">
      <c r="A48" s="186" t="str">
        <f>'Start Here'!S29</f>
        <v>college</v>
      </c>
      <c r="B48" s="205"/>
      <c r="C48" s="88">
        <f t="shared" si="19"/>
      </c>
      <c r="D48" s="73"/>
      <c r="E48" s="88">
        <f>IF($E$42=0," ","")</f>
      </c>
      <c r="F48" s="88">
        <f>IF($F$42=0," ","")</f>
      </c>
      <c r="G48" s="88">
        <f>IF($G$42=0," ","")</f>
      </c>
      <c r="H48" s="88">
        <f>IF($H$42=0," ","")</f>
      </c>
      <c r="I48" s="88" t="str">
        <f>IF($I$42=0," ","")</f>
        <v> </v>
      </c>
      <c r="J48" s="88" t="str">
        <f>IF($J$42=0," ","")</f>
        <v> </v>
      </c>
      <c r="K48" s="88" t="str">
        <f>IF($K$42=0," ","")</f>
        <v> </v>
      </c>
      <c r="L48" s="88" t="str">
        <f>IF($L$42=0," ","")</f>
        <v> </v>
      </c>
      <c r="M48" s="88" t="str">
        <f>IF($M$42=0," ","")</f>
        <v> </v>
      </c>
      <c r="N48" s="88" t="str">
        <f>IF($N$42=0," ","")</f>
        <v> </v>
      </c>
    </row>
    <row r="49" spans="1:14" ht="10.5" customHeight="1">
      <c r="A49" s="186">
        <f>'Start Here'!S30</f>
        <v>0</v>
      </c>
      <c r="B49" s="205"/>
      <c r="C49" s="88" t="str">
        <f t="shared" si="19"/>
        <v> </v>
      </c>
      <c r="D49" s="73"/>
      <c r="E49" s="88">
        <f>IF($E$42=0," ","")</f>
      </c>
      <c r="F49" s="88">
        <f>IF($F$42=0," ","")</f>
      </c>
      <c r="G49" s="88">
        <f>IF($G$42=0," ","")</f>
      </c>
      <c r="H49" s="88">
        <f>IF($H$42=0," ","")</f>
      </c>
      <c r="I49" s="88" t="str">
        <f>IF($I$42=0," ","")</f>
        <v> </v>
      </c>
      <c r="J49" s="88" t="str">
        <f>IF($J$42=0," ","")</f>
        <v> </v>
      </c>
      <c r="K49" s="88" t="str">
        <f>IF($K$42=0," ","")</f>
        <v> </v>
      </c>
      <c r="L49" s="88" t="str">
        <f>IF($L$42=0," ","")</f>
        <v> </v>
      </c>
      <c r="M49" s="88" t="str">
        <f>IF($M$42=0," ","")</f>
        <v> </v>
      </c>
      <c r="N49" s="88" t="str">
        <f>IF($N$42=0," ","")</f>
        <v> </v>
      </c>
    </row>
    <row r="50" spans="1:14" ht="10.5" customHeight="1">
      <c r="A50" s="186">
        <f>'Start Here'!S31</f>
        <v>0</v>
      </c>
      <c r="B50" s="283"/>
      <c r="C50" s="88" t="str">
        <f t="shared" si="19"/>
        <v> </v>
      </c>
      <c r="D50" s="73"/>
      <c r="E50" s="88">
        <f>IF($E$42=0," ","")</f>
      </c>
      <c r="F50" s="88">
        <f>IF($F$42=0," ","")</f>
      </c>
      <c r="G50" s="88">
        <f>IF($G$42=0," ","")</f>
      </c>
      <c r="H50" s="88">
        <f>IF($H$42=0," ","")</f>
      </c>
      <c r="I50" s="88" t="str">
        <f>IF($I$42=0," ","")</f>
        <v> </v>
      </c>
      <c r="J50" s="88" t="str">
        <f>IF($J$42=0," ","")</f>
        <v> </v>
      </c>
      <c r="K50" s="88" t="str">
        <f>IF($K$42=0," ","")</f>
        <v> </v>
      </c>
      <c r="L50" s="88" t="str">
        <f>IF($L$42=0," ","")</f>
        <v> </v>
      </c>
      <c r="M50" s="88" t="str">
        <f>IF($M$42=0," ","")</f>
        <v> </v>
      </c>
      <c r="N50" s="88" t="str">
        <f>IF($N$42=0," ","")</f>
        <v> </v>
      </c>
    </row>
    <row r="51" spans="1:14" ht="10.5" customHeight="1">
      <c r="A51" s="186">
        <f>'Start Here'!S32</f>
        <v>0</v>
      </c>
      <c r="B51" s="283"/>
      <c r="C51" s="88" t="str">
        <f t="shared" si="19"/>
        <v> </v>
      </c>
      <c r="D51" s="73"/>
      <c r="E51" s="88">
        <f>IF($E$42=0," ","")</f>
      </c>
      <c r="F51" s="88">
        <f>IF($F$42=0," ","")</f>
      </c>
      <c r="G51" s="88">
        <f>IF($G$42=0," ","")</f>
      </c>
      <c r="H51" s="88">
        <f>IF($H$42=0," ","")</f>
      </c>
      <c r="I51" s="88" t="str">
        <f>IF($I$42=0," ","")</f>
        <v> </v>
      </c>
      <c r="J51" s="88" t="str">
        <f>IF($J$42=0," ","")</f>
        <v> </v>
      </c>
      <c r="K51" s="88" t="str">
        <f>IF($K$42=0," ","")</f>
        <v> </v>
      </c>
      <c r="L51" s="88" t="str">
        <f>IF($L$42=0," ","")</f>
        <v> </v>
      </c>
      <c r="M51" s="88" t="str">
        <f>IF($M$42=0," ","")</f>
        <v> </v>
      </c>
      <c r="N51" s="88" t="str">
        <f>IF($N$42=0," ","")</f>
        <v> </v>
      </c>
    </row>
    <row r="52" spans="4:14" ht="10.5" customHeight="1">
      <c r="D52" s="93" t="s">
        <v>42</v>
      </c>
      <c r="E52" s="50">
        <f>IF(E42=0," ",SUM(E43:E51))</f>
        <v>0</v>
      </c>
      <c r="F52" s="50">
        <f aca="true" t="shared" si="20" ref="F52:N52">IF(F42=0," ",SUM(F43:F51))</f>
        <v>0</v>
      </c>
      <c r="G52" s="50">
        <f t="shared" si="20"/>
        <v>0</v>
      </c>
      <c r="H52" s="50">
        <f t="shared" si="20"/>
        <v>0</v>
      </c>
      <c r="I52" s="50" t="str">
        <f t="shared" si="20"/>
        <v> </v>
      </c>
      <c r="J52" s="50" t="str">
        <f t="shared" si="20"/>
        <v> </v>
      </c>
      <c r="K52" s="50" t="str">
        <f t="shared" si="20"/>
        <v> </v>
      </c>
      <c r="L52" s="50" t="str">
        <f t="shared" si="20"/>
        <v> </v>
      </c>
      <c r="M52" s="50" t="str">
        <f t="shared" si="20"/>
        <v> </v>
      </c>
      <c r="N52" s="50" t="str">
        <f t="shared" si="20"/>
        <v> </v>
      </c>
    </row>
    <row r="53" spans="4:14" ht="3.75" customHeight="1">
      <c r="D53" s="93"/>
      <c r="E53" s="116"/>
      <c r="F53" s="116"/>
      <c r="G53" s="116"/>
      <c r="H53" s="116"/>
      <c r="I53" s="116"/>
      <c r="J53" s="116"/>
      <c r="K53" s="116"/>
      <c r="L53" s="116"/>
      <c r="M53" s="116"/>
      <c r="N53" s="116"/>
    </row>
    <row r="54" spans="1:14" ht="10.5" customHeight="1">
      <c r="A54" s="256" t="str">
        <f>CONCATENATE("Analysis for ",TEXT(A3,"mmmm "),YEAR(A3))</f>
        <v>Analysis for July 2009</v>
      </c>
      <c r="B54" s="256"/>
      <c r="C54" s="256"/>
      <c r="D54" s="256"/>
      <c r="E54" s="256"/>
      <c r="F54" s="256"/>
      <c r="G54" s="256"/>
      <c r="H54" s="256"/>
      <c r="I54" s="256"/>
      <c r="J54" s="256"/>
      <c r="K54" s="256"/>
      <c r="L54" s="256"/>
      <c r="M54" s="256"/>
      <c r="N54" s="256"/>
    </row>
    <row r="55" spans="1:14" ht="10.5" customHeight="1">
      <c r="A55" s="258"/>
      <c r="B55" s="258"/>
      <c r="C55" s="258"/>
      <c r="D55" s="258"/>
      <c r="E55" s="258"/>
      <c r="F55" s="258"/>
      <c r="G55" s="258"/>
      <c r="H55" s="258"/>
      <c r="I55" s="258"/>
      <c r="J55" s="258"/>
      <c r="K55" s="258"/>
      <c r="L55" s="258"/>
      <c r="M55" s="258"/>
      <c r="N55" s="258"/>
    </row>
    <row r="56" spans="1:14" ht="10.5" customHeight="1">
      <c r="A56" s="186" t="s">
        <v>78</v>
      </c>
      <c r="B56" s="204"/>
      <c r="C56" s="204"/>
      <c r="D56" s="205"/>
      <c r="E56" s="145"/>
      <c r="F56" s="186" t="s">
        <v>73</v>
      </c>
      <c r="G56" s="204"/>
      <c r="H56" s="204"/>
      <c r="I56" s="205"/>
      <c r="J56" s="263"/>
      <c r="K56" s="186" t="s">
        <v>71</v>
      </c>
      <c r="L56" s="204"/>
      <c r="M56" s="204"/>
      <c r="N56" s="205"/>
    </row>
    <row r="57" spans="1:14" ht="10.5" customHeight="1">
      <c r="A57" s="247" t="s">
        <v>88</v>
      </c>
      <c r="B57" s="248"/>
      <c r="C57" s="248"/>
      <c r="D57" s="249"/>
      <c r="E57" s="145"/>
      <c r="F57" s="192" t="s">
        <v>58</v>
      </c>
      <c r="G57" s="193"/>
      <c r="H57" s="193"/>
      <c r="I57" s="194"/>
      <c r="J57" s="263"/>
      <c r="K57" s="257" t="s">
        <v>59</v>
      </c>
      <c r="L57" s="257"/>
      <c r="M57" s="257"/>
      <c r="N57" s="257"/>
    </row>
    <row r="58" spans="1:14" ht="10.5" customHeight="1">
      <c r="A58" s="250"/>
      <c r="B58" s="251"/>
      <c r="C58" s="251"/>
      <c r="D58" s="252"/>
      <c r="E58" s="261"/>
      <c r="F58" s="247" t="str">
        <f>CONCATENATE(CONCATENATE("We were ",IF(ABS($L$37)&gt;100,"way off",IF(ABS($L$37&gt;50),"pretty far off",IF(ABS($L$37)&gt;25,"off",IF(ABS($L$37)&gt;10,"pretty close to",IF(ABS($L$37)&gt;0,"really close to","right on")))))," our budget for the month. "),"We had planned to spend ",DOLLAR($L$36,2)," this month, and we ended up spending ",DOLLAR($L$35,2),", so our planning was ",IF($L$37&gt;0,CONCATENATE("over by ",DOLLAR(ABS($L$37),2)),IF($L$37&lt;0,CONCATENATE("under by ",DOLLAR(ABS($L$37),2)),"right on")),".")</f>
        <v>We were way off our budget for the month. We had planned to spend $705.50 this month, and we ended up spending $0.00, so our planning was over by $705.50.</v>
      </c>
      <c r="G58" s="248"/>
      <c r="H58" s="248"/>
      <c r="I58" s="249"/>
      <c r="J58" s="263"/>
      <c r="K58" s="266" t="str">
        <f>CONCATENATE("This month, we spent ",DOLLAR(C67,2),". That was ...")</f>
        <v>This month, we spent $0.00. That was ...</v>
      </c>
      <c r="L58" s="189"/>
      <c r="M58" s="189"/>
      <c r="N58" s="267"/>
    </row>
    <row r="59" spans="1:14" ht="10.5" customHeight="1">
      <c r="A59" s="250"/>
      <c r="B59" s="251"/>
      <c r="C59" s="251"/>
      <c r="D59" s="252"/>
      <c r="E59" s="261"/>
      <c r="F59" s="250"/>
      <c r="G59" s="251"/>
      <c r="H59" s="251"/>
      <c r="I59" s="252"/>
      <c r="J59" s="263"/>
      <c r="K59" s="259" t="str">
        <f>CONCATENATE("     • ",DOLLAR(C64,2)," spent on Variable Expenses")</f>
        <v>     • $0.00 spent on Variable Expenses</v>
      </c>
      <c r="L59" s="190"/>
      <c r="M59" s="190"/>
      <c r="N59" s="260"/>
    </row>
    <row r="60" spans="1:14" ht="10.5" customHeight="1">
      <c r="A60" s="250"/>
      <c r="B60" s="251"/>
      <c r="C60" s="251"/>
      <c r="D60" s="252"/>
      <c r="E60" s="261"/>
      <c r="F60" s="250"/>
      <c r="G60" s="251"/>
      <c r="H60" s="251"/>
      <c r="I60" s="252"/>
      <c r="J60" s="263"/>
      <c r="K60" s="259" t="str">
        <f>CONCATENATE("          (like ",'Start Here'!$F$96," / ",'Start Here'!$F$97," / etc.)")</f>
        <v>          (like housecare / groceries / etc.)</v>
      </c>
      <c r="L60" s="190"/>
      <c r="M60" s="190"/>
      <c r="N60" s="260"/>
    </row>
    <row r="61" spans="1:14" ht="10.5" customHeight="1">
      <c r="A61" s="253"/>
      <c r="B61" s="254"/>
      <c r="C61" s="254"/>
      <c r="D61" s="255"/>
      <c r="E61" s="261"/>
      <c r="F61" s="250" t="s">
        <v>96</v>
      </c>
      <c r="G61" s="251"/>
      <c r="H61" s="251"/>
      <c r="I61" s="252"/>
      <c r="J61" s="263"/>
      <c r="K61" s="259" t="str">
        <f>CONCATENATE("     • ",DOLLAR(C65,2)," spent on Regular Expenses")</f>
        <v>     • $0.00 spent on Regular Expenses</v>
      </c>
      <c r="L61" s="190"/>
      <c r="M61" s="190"/>
      <c r="N61" s="260"/>
    </row>
    <row r="62" spans="1:14" ht="10.5" customHeight="1">
      <c r="A62" s="262"/>
      <c r="B62" s="262"/>
      <c r="C62" s="262"/>
      <c r="D62" s="262"/>
      <c r="E62" s="261"/>
      <c r="F62" s="250"/>
      <c r="G62" s="251"/>
      <c r="H62" s="251"/>
      <c r="I62" s="252"/>
      <c r="J62" s="263"/>
      <c r="K62" s="259" t="str">
        <f>CONCATENATE("          (like ",'Start Here'!$F$72," / ",'Start Here'!$F$73," / etc.)")</f>
        <v>          (like rent / phone bill / etc.)</v>
      </c>
      <c r="L62" s="190"/>
      <c r="M62" s="190"/>
      <c r="N62" s="260"/>
    </row>
    <row r="63" spans="1:14" ht="10.5" customHeight="1">
      <c r="A63" s="117" t="s">
        <v>64</v>
      </c>
      <c r="B63" s="117" t="s">
        <v>65</v>
      </c>
      <c r="C63" s="117" t="s">
        <v>66</v>
      </c>
      <c r="D63" s="117" t="s">
        <v>67</v>
      </c>
      <c r="E63" s="261"/>
      <c r="F63" s="253"/>
      <c r="G63" s="254"/>
      <c r="H63" s="254"/>
      <c r="I63" s="255"/>
      <c r="J63" s="263"/>
      <c r="K63" s="259" t="str">
        <f>CONCATENATE("     • ",DOLLAR(C66,2)," spent on Irregular Expenses")</f>
        <v>     • $0.00 spent on Irregular Expenses</v>
      </c>
      <c r="L63" s="190"/>
      <c r="M63" s="190"/>
      <c r="N63" s="260"/>
    </row>
    <row r="64" spans="1:14" ht="10.5" customHeight="1">
      <c r="A64" s="110" t="s">
        <v>68</v>
      </c>
      <c r="B64" s="119">
        <f>$L$36</f>
        <v>705.5</v>
      </c>
      <c r="C64" s="119">
        <f>L35</f>
        <v>0</v>
      </c>
      <c r="D64" s="50">
        <f>B64-C64</f>
        <v>705.5</v>
      </c>
      <c r="E64" s="144"/>
      <c r="F64" s="262"/>
      <c r="G64" s="262"/>
      <c r="H64" s="262"/>
      <c r="I64" s="262"/>
      <c r="J64" s="264"/>
      <c r="K64" s="259" t="str">
        <f>CONCATENATE("          (like ",'Start Here'!$F$84," / ",'Start Here'!$F$85," / etc.)")</f>
        <v>          (like car maint. / medical / etc.)</v>
      </c>
      <c r="L64" s="190"/>
      <c r="M64" s="190"/>
      <c r="N64" s="260"/>
    </row>
    <row r="65" spans="1:14" ht="10.5" customHeight="1">
      <c r="A65" s="110" t="s">
        <v>69</v>
      </c>
      <c r="B65" s="119">
        <f>'Start Here'!$O$77</f>
        <v>1469.5</v>
      </c>
      <c r="C65" s="119">
        <f>SUM($C$42:$C$51)</f>
        <v>0</v>
      </c>
      <c r="D65" s="50">
        <f>B65-C65</f>
        <v>1469.5</v>
      </c>
      <c r="E65" s="265"/>
      <c r="F65" s="270" t="s">
        <v>61</v>
      </c>
      <c r="G65" s="271"/>
      <c r="H65" s="272"/>
      <c r="I65" s="50">
        <f>M35</f>
        <v>0</v>
      </c>
      <c r="J65" s="276"/>
      <c r="K65" s="259" t="str">
        <f>CONCATENATE("We brought in ",DOLLAR($M$35,2)," for the month, so we ended up ",IF(SUM($M$35-(Analysis!I16+Analysis!I32+Analysis!I67))&gt;0,CONCATENATE("making ",DOLLAR(($M$35-C67),2)," beyond what we spent."),IF(SUM($M$35-C67)=0," breaking even.",CONCATENATE(" spending ",DOLLAR($M$35-C67,2)," beyond what we made."))))</f>
        <v>We brought in $0.00 for the month, so we ended up  breaking even.</v>
      </c>
      <c r="L65" s="190"/>
      <c r="M65" s="190"/>
      <c r="N65" s="260"/>
    </row>
    <row r="66" spans="1:14" ht="10.5" customHeight="1">
      <c r="A66" s="110" t="s">
        <v>70</v>
      </c>
      <c r="B66" s="119">
        <f>'Start Here'!$O$89</f>
        <v>375</v>
      </c>
      <c r="C66" s="119">
        <f>SUM($E$52:$N$52)</f>
        <v>0</v>
      </c>
      <c r="D66" s="50">
        <f>B66-C66</f>
        <v>375</v>
      </c>
      <c r="E66" s="265"/>
      <c r="F66" s="270" t="s">
        <v>62</v>
      </c>
      <c r="G66" s="271"/>
      <c r="H66" s="272"/>
      <c r="I66" s="50">
        <f>C67</f>
        <v>0</v>
      </c>
      <c r="J66" s="265"/>
      <c r="K66" s="259"/>
      <c r="L66" s="190"/>
      <c r="M66" s="190"/>
      <c r="N66" s="260"/>
    </row>
    <row r="67" spans="1:14" ht="10.5" customHeight="1">
      <c r="A67" s="109" t="s">
        <v>18</v>
      </c>
      <c r="B67" s="50">
        <f>SUM(B64:B66)</f>
        <v>2550</v>
      </c>
      <c r="C67" s="50">
        <f>SUM(C64:C66)</f>
        <v>0</v>
      </c>
      <c r="D67" s="112">
        <f>SUM(D64:D66)</f>
        <v>2550</v>
      </c>
      <c r="E67" s="265"/>
      <c r="F67" s="273" t="s">
        <v>67</v>
      </c>
      <c r="G67" s="274"/>
      <c r="H67" s="275"/>
      <c r="I67" s="112">
        <f>I65-I66</f>
        <v>0</v>
      </c>
      <c r="J67" s="120"/>
      <c r="K67" s="268" t="s">
        <v>72</v>
      </c>
      <c r="L67" s="191"/>
      <c r="M67" s="191"/>
      <c r="N67" s="269"/>
    </row>
    <row r="68" spans="1:14" ht="10.5" customHeight="1">
      <c r="A68" s="258"/>
      <c r="B68" s="258"/>
      <c r="C68" s="258"/>
      <c r="D68" s="258"/>
      <c r="E68" s="258"/>
      <c r="F68" s="258"/>
      <c r="G68" s="258"/>
      <c r="H68" s="258"/>
      <c r="I68" s="258"/>
      <c r="J68" s="258"/>
      <c r="K68" s="258"/>
      <c r="L68" s="258"/>
      <c r="M68" s="258"/>
      <c r="N68" s="258"/>
    </row>
    <row r="69" s="113" customFormat="1" ht="3.75" customHeight="1"/>
    <row r="70" spans="1:14" ht="10.5" customHeight="1">
      <c r="A70" s="78"/>
      <c r="B70" s="78"/>
      <c r="C70" s="78"/>
      <c r="D70" s="78"/>
      <c r="E70" s="78"/>
      <c r="F70" s="78"/>
      <c r="G70" s="78"/>
      <c r="H70" s="78"/>
      <c r="I70" s="78"/>
      <c r="J70" s="78"/>
      <c r="K70" s="78"/>
      <c r="L70" s="78"/>
      <c r="M70" s="78"/>
      <c r="N70" s="78"/>
    </row>
    <row r="71" spans="1:6" ht="10.5" customHeight="1">
      <c r="A71" s="78"/>
      <c r="B71" s="78"/>
      <c r="C71" s="78"/>
      <c r="D71" s="78"/>
      <c r="E71" s="78"/>
      <c r="F71" s="78"/>
    </row>
    <row r="72" spans="1:6" ht="10.5" customHeight="1">
      <c r="A72" s="78"/>
      <c r="B72" s="78"/>
      <c r="C72" s="78"/>
      <c r="D72" s="78"/>
      <c r="E72" s="78"/>
      <c r="F72" s="78"/>
    </row>
    <row r="73" spans="1:6" ht="10.5" customHeight="1">
      <c r="A73" s="78"/>
      <c r="B73" s="78"/>
      <c r="C73" s="78"/>
      <c r="D73" s="78"/>
      <c r="E73" s="78"/>
      <c r="F73" s="78"/>
    </row>
    <row r="74" spans="1:6" ht="10.5" customHeight="1">
      <c r="A74" s="78"/>
      <c r="B74" s="78"/>
      <c r="C74" s="78"/>
      <c r="D74" s="78"/>
      <c r="E74" s="78"/>
      <c r="F74" s="78"/>
    </row>
    <row r="75" spans="1:6" ht="10.5" customHeight="1">
      <c r="A75" s="78"/>
      <c r="B75" s="78"/>
      <c r="C75" s="78"/>
      <c r="D75" s="78"/>
      <c r="E75" s="78"/>
      <c r="F75" s="78"/>
    </row>
    <row r="76" spans="1:6" ht="10.5" customHeight="1">
      <c r="A76" s="78"/>
      <c r="B76" s="78"/>
      <c r="C76" s="78"/>
      <c r="D76" s="78"/>
      <c r="E76" s="78"/>
      <c r="F76" s="78"/>
    </row>
    <row r="77" spans="1:6" ht="10.5" customHeight="1">
      <c r="A77" s="78"/>
      <c r="B77" s="78"/>
      <c r="C77" s="78"/>
      <c r="D77" s="78"/>
      <c r="E77" s="78"/>
      <c r="F77" s="78"/>
    </row>
    <row r="78" spans="1:6" ht="10.5" customHeight="1">
      <c r="A78" s="78"/>
      <c r="B78" s="78"/>
      <c r="C78" s="78"/>
      <c r="D78" s="78"/>
      <c r="E78" s="78"/>
      <c r="F78" s="78"/>
    </row>
    <row r="79" spans="1:6" ht="10.5" customHeight="1">
      <c r="A79" s="78"/>
      <c r="B79" s="78"/>
      <c r="C79" s="78"/>
      <c r="D79" s="78"/>
      <c r="E79" s="78"/>
      <c r="F79" s="78"/>
    </row>
    <row r="80" spans="1:6" ht="10.5" customHeight="1">
      <c r="A80" s="111"/>
      <c r="B80" s="111"/>
      <c r="C80" s="111"/>
      <c r="D80" s="111"/>
      <c r="E80" s="111"/>
      <c r="F80" s="111"/>
    </row>
    <row r="81" spans="1:6" ht="10.5" customHeight="1">
      <c r="A81" s="111"/>
      <c r="B81" s="111"/>
      <c r="C81" s="111"/>
      <c r="D81" s="111"/>
      <c r="E81" s="111"/>
      <c r="F81" s="111"/>
    </row>
    <row r="82" spans="1:6" ht="10.5" customHeight="1">
      <c r="A82" s="111"/>
      <c r="B82" s="111"/>
      <c r="C82" s="111"/>
      <c r="D82" s="111"/>
      <c r="E82" s="111"/>
      <c r="F82" s="111"/>
    </row>
    <row r="83" spans="1:6" ht="10.5" customHeight="1">
      <c r="A83" s="111"/>
      <c r="B83" s="111"/>
      <c r="C83" s="111"/>
      <c r="D83" s="111"/>
      <c r="E83" s="111"/>
      <c r="F83" s="111"/>
    </row>
  </sheetData>
  <sheetProtection/>
  <mergeCells count="45">
    <mergeCell ref="E58:E63"/>
    <mergeCell ref="F58:I60"/>
    <mergeCell ref="K58:N58"/>
    <mergeCell ref="K59:N59"/>
    <mergeCell ref="K60:N60"/>
    <mergeCell ref="A68:N68"/>
    <mergeCell ref="E65:E67"/>
    <mergeCell ref="F65:H65"/>
    <mergeCell ref="J65:J66"/>
    <mergeCell ref="K65:N66"/>
    <mergeCell ref="F66:H66"/>
    <mergeCell ref="F67:H67"/>
    <mergeCell ref="K67:N67"/>
    <mergeCell ref="A56:D56"/>
    <mergeCell ref="F56:I56"/>
    <mergeCell ref="J56:J64"/>
    <mergeCell ref="K56:N56"/>
    <mergeCell ref="A57:D61"/>
    <mergeCell ref="F57:I57"/>
    <mergeCell ref="A62:D62"/>
    <mergeCell ref="K62:N62"/>
    <mergeCell ref="K63:N63"/>
    <mergeCell ref="K64:N64"/>
    <mergeCell ref="K57:N57"/>
    <mergeCell ref="F64:I64"/>
    <mergeCell ref="A48:B48"/>
    <mergeCell ref="A49:B49"/>
    <mergeCell ref="A50:B50"/>
    <mergeCell ref="A51:B51"/>
    <mergeCell ref="F61:I63"/>
    <mergeCell ref="K61:N61"/>
    <mergeCell ref="A54:N54"/>
    <mergeCell ref="A55:N55"/>
    <mergeCell ref="A42:B42"/>
    <mergeCell ref="A43:B43"/>
    <mergeCell ref="A44:B44"/>
    <mergeCell ref="A45:B45"/>
    <mergeCell ref="A46:B46"/>
    <mergeCell ref="A47:B47"/>
    <mergeCell ref="A1:K1"/>
    <mergeCell ref="A2:K2"/>
    <mergeCell ref="A40:C40"/>
    <mergeCell ref="E40:N40"/>
    <mergeCell ref="A41:C41"/>
    <mergeCell ref="E41:N41"/>
  </mergeCells>
  <conditionalFormatting sqref="A71:F79 L4:N37 A70:N70">
    <cfRule type="cellIs" priority="1" dxfId="9" operator="lessThan" stopIfTrue="1">
      <formula>0</formula>
    </cfRule>
  </conditionalFormatting>
  <conditionalFormatting sqref="B8:K34">
    <cfRule type="cellIs" priority="2" dxfId="13" operator="equal" stopIfTrue="1">
      <formula>" "</formula>
    </cfRule>
  </conditionalFormatting>
  <conditionalFormatting sqref="B36:K36">
    <cfRule type="cellIs" priority="3" dxfId="9" operator="lessThan" stopIfTrue="1">
      <formula>0</formula>
    </cfRule>
    <cfRule type="cellIs" priority="4" dxfId="20" operator="equal" stopIfTrue="1">
      <formula>" "</formula>
    </cfRule>
  </conditionalFormatting>
  <conditionalFormatting sqref="B4:K4">
    <cfRule type="cellIs" priority="5" dxfId="13" operator="equal" stopIfTrue="1">
      <formula>" "</formula>
    </cfRule>
    <cfRule type="cellIs" priority="6" dxfId="2" operator="equal" stopIfTrue="1">
      <formula>"This"</formula>
    </cfRule>
  </conditionalFormatting>
  <conditionalFormatting sqref="B5:K5">
    <cfRule type="cellIs" priority="7" dxfId="13" operator="equal" stopIfTrue="1">
      <formula>" "</formula>
    </cfRule>
    <cfRule type="cellIs" priority="8" dxfId="2" operator="equal" stopIfTrue="1">
      <formula>"column"</formula>
    </cfRule>
  </conditionalFormatting>
  <conditionalFormatting sqref="B6:K6">
    <cfRule type="cellIs" priority="9" dxfId="13" operator="equal" stopIfTrue="1">
      <formula>" "</formula>
    </cfRule>
    <cfRule type="cellIs" priority="10" dxfId="2" operator="equal" stopIfTrue="1">
      <formula>"stays"</formula>
    </cfRule>
  </conditionalFormatting>
  <conditionalFormatting sqref="B7:K7">
    <cfRule type="cellIs" priority="11" dxfId="13" operator="equal" stopIfTrue="1">
      <formula>" "</formula>
    </cfRule>
    <cfRule type="cellIs" priority="12" dxfId="2" operator="equal" stopIfTrue="1">
      <formula>"blank."</formula>
    </cfRule>
  </conditionalFormatting>
  <conditionalFormatting sqref="E42:N42 B3:K3 B38:K38 B50:B51 A42:A51">
    <cfRule type="cellIs" priority="13" dxfId="11" operator="equal" stopIfTrue="1">
      <formula>0</formula>
    </cfRule>
  </conditionalFormatting>
  <conditionalFormatting sqref="B35:K35">
    <cfRule type="cellIs" priority="14" dxfId="10" operator="equal" stopIfTrue="1">
      <formula>" "</formula>
    </cfRule>
  </conditionalFormatting>
  <conditionalFormatting sqref="B37:K37">
    <cfRule type="cellIs" priority="15" dxfId="9" operator="lessThan" stopIfTrue="1">
      <formula>0</formula>
    </cfRule>
    <cfRule type="cellIs" priority="16" dxfId="1" operator="equal" stopIfTrue="1">
      <formula>" "</formula>
    </cfRule>
  </conditionalFormatting>
  <conditionalFormatting sqref="E53:N53">
    <cfRule type="cellIs" priority="17" dxfId="1" operator="equal" stopIfTrue="1">
      <formula>" "</formula>
    </cfRule>
  </conditionalFormatting>
  <conditionalFormatting sqref="E47:N51 C42:C51">
    <cfRule type="cellIs" priority="18" dxfId="2" operator="equal" stopIfTrue="1">
      <formula>" "</formula>
    </cfRule>
  </conditionalFormatting>
  <conditionalFormatting sqref="E46:N46">
    <cfRule type="cellIs" priority="19" dxfId="2" operator="equal" stopIfTrue="1">
      <formula>"blank."</formula>
    </cfRule>
  </conditionalFormatting>
  <conditionalFormatting sqref="E43:N43">
    <cfRule type="cellIs" priority="20" dxfId="2" operator="equal" stopIfTrue="1">
      <formula>"This"</formula>
    </cfRule>
  </conditionalFormatting>
  <conditionalFormatting sqref="E44:N44">
    <cfRule type="cellIs" priority="21" dxfId="2" operator="equal" stopIfTrue="1">
      <formula>"column"</formula>
    </cfRule>
  </conditionalFormatting>
  <conditionalFormatting sqref="E45:N45">
    <cfRule type="cellIs" priority="22" dxfId="2" operator="equal" stopIfTrue="1">
      <formula>"stays"</formula>
    </cfRule>
  </conditionalFormatting>
  <conditionalFormatting sqref="E52:N52">
    <cfRule type="cellIs" priority="23" dxfId="1" operator="equal" stopIfTrue="1">
      <formula>" "</formula>
    </cfRule>
    <cfRule type="cellIs" priority="24" dxfId="0" operator="equal" stopIfTrue="1">
      <formula>0</formula>
    </cfRule>
  </conditionalFormatting>
  <printOptions/>
  <pageMargins left="0.75" right="0.75" top="1" bottom="1" header="0.5" footer="0.5"/>
  <pageSetup orientation="portrait" paperSize="9"/>
  <ignoredErrors>
    <ignoredError sqref="L35" formula="1"/>
  </ignoredErrors>
  <legacyDrawing r:id="rId2"/>
</worksheet>
</file>

<file path=xl/worksheets/sheet9.xml><?xml version="1.0" encoding="utf-8"?>
<worksheet xmlns="http://schemas.openxmlformats.org/spreadsheetml/2006/main" xmlns:r="http://schemas.openxmlformats.org/officeDocument/2006/relationships">
  <dimension ref="A1:N83"/>
  <sheetViews>
    <sheetView showGridLines="0" zoomScalePageLayoutView="0" workbookViewId="0" topLeftCell="A1">
      <selection activeCell="B4" sqref="B4"/>
    </sheetView>
  </sheetViews>
  <sheetFormatPr defaultColWidth="9.28125" defaultRowHeight="12.75"/>
  <cols>
    <col min="1" max="14" width="12.140625" style="75" customWidth="1"/>
    <col min="15" max="16384" width="9.28125" style="75" customWidth="1"/>
  </cols>
  <sheetData>
    <row r="1" spans="1:14" ht="10.5" customHeight="1">
      <c r="A1" s="277" t="s">
        <v>75</v>
      </c>
      <c r="B1" s="278"/>
      <c r="C1" s="278"/>
      <c r="D1" s="278"/>
      <c r="E1" s="278"/>
      <c r="F1" s="278"/>
      <c r="G1" s="278"/>
      <c r="H1" s="278"/>
      <c r="I1" s="278"/>
      <c r="J1" s="278"/>
      <c r="K1" s="278"/>
      <c r="L1" s="132"/>
      <c r="M1" s="121"/>
      <c r="N1" s="122"/>
    </row>
    <row r="2" spans="1:14" ht="10.5" customHeight="1" thickBot="1">
      <c r="A2" s="280" t="s">
        <v>79</v>
      </c>
      <c r="B2" s="281"/>
      <c r="C2" s="281"/>
      <c r="D2" s="281"/>
      <c r="E2" s="281"/>
      <c r="F2" s="281"/>
      <c r="G2" s="281"/>
      <c r="H2" s="281"/>
      <c r="I2" s="281"/>
      <c r="J2" s="281"/>
      <c r="K2" s="281"/>
      <c r="L2" s="133"/>
      <c r="M2" s="123"/>
      <c r="N2" s="123"/>
    </row>
    <row r="3" spans="1:14" s="39" customFormat="1" ht="10.5" customHeight="1">
      <c r="A3" s="114">
        <f>DATE('Start Here'!S129,8,1)</f>
        <v>40026</v>
      </c>
      <c r="B3" s="37" t="str">
        <f>'Start Here'!O40</f>
        <v>housecare</v>
      </c>
      <c r="C3" s="37" t="str">
        <f>'Start Here'!O41</f>
        <v>groceries</v>
      </c>
      <c r="D3" s="37" t="str">
        <f>'Start Here'!O42</f>
        <v>dining out</v>
      </c>
      <c r="E3" s="37" t="str">
        <f>'Start Here'!O43</f>
        <v>car gas</v>
      </c>
      <c r="F3" s="37" t="str">
        <f>'Start Here'!O44</f>
        <v>haircuts</v>
      </c>
      <c r="G3" s="37" t="str">
        <f>'Start Here'!O45</f>
        <v>misc.</v>
      </c>
      <c r="H3" s="37">
        <f>'Start Here'!O46</f>
        <v>0</v>
      </c>
      <c r="I3" s="37">
        <f>'Start Here'!O47</f>
        <v>0</v>
      </c>
      <c r="J3" s="37">
        <f>'Start Here'!O48</f>
        <v>0</v>
      </c>
      <c r="K3" s="37">
        <f>'Start Here'!O49</f>
        <v>0</v>
      </c>
      <c r="L3" s="134" t="s">
        <v>5</v>
      </c>
      <c r="M3" s="125" t="s">
        <v>3</v>
      </c>
      <c r="N3" s="38" t="s">
        <v>4</v>
      </c>
    </row>
    <row r="4" spans="1:14" ht="10.5" customHeight="1">
      <c r="A4" s="118">
        <v>1</v>
      </c>
      <c r="B4" s="76">
        <f>IF(B3=0,"This","")</f>
      </c>
      <c r="C4" s="76">
        <f aca="true" t="shared" si="0" ref="C4:K4">IF(C3=0,"This","")</f>
      </c>
      <c r="D4" s="76">
        <f t="shared" si="0"/>
      </c>
      <c r="E4" s="76">
        <f t="shared" si="0"/>
      </c>
      <c r="F4" s="76">
        <f t="shared" si="0"/>
      </c>
      <c r="G4" s="76">
        <f t="shared" si="0"/>
      </c>
      <c r="H4" s="76" t="str">
        <f t="shared" si="0"/>
        <v>This</v>
      </c>
      <c r="I4" s="76" t="str">
        <f t="shared" si="0"/>
        <v>This</v>
      </c>
      <c r="J4" s="76" t="str">
        <f t="shared" si="0"/>
        <v>This</v>
      </c>
      <c r="K4" s="76" t="str">
        <f t="shared" si="0"/>
        <v>This</v>
      </c>
      <c r="L4" s="77">
        <f aca="true" t="shared" si="1" ref="L4:L34">SUM(B4:K4)</f>
        <v>0</v>
      </c>
      <c r="M4" s="126"/>
      <c r="N4" s="77">
        <f>M4-L4-'Start Here'!O77-'Start Here'!O89</f>
        <v>-1844.5</v>
      </c>
    </row>
    <row r="5" spans="1:14" ht="10.5" customHeight="1">
      <c r="A5" s="118">
        <f aca="true" t="shared" si="2" ref="A5:A34">A4+1</f>
        <v>2</v>
      </c>
      <c r="B5" s="76">
        <f>IF(B3=0,"column","")</f>
      </c>
      <c r="C5" s="76">
        <f aca="true" t="shared" si="3" ref="C5:H5">IF(C3=0,"column","")</f>
      </c>
      <c r="D5" s="76">
        <f t="shared" si="3"/>
      </c>
      <c r="E5" s="76">
        <f t="shared" si="3"/>
      </c>
      <c r="F5" s="76">
        <f t="shared" si="3"/>
      </c>
      <c r="G5" s="76">
        <f t="shared" si="3"/>
      </c>
      <c r="H5" s="76" t="str">
        <f t="shared" si="3"/>
        <v>column</v>
      </c>
      <c r="I5" s="76" t="str">
        <f>IF(I3=0,"column","")</f>
        <v>column</v>
      </c>
      <c r="J5" s="76" t="str">
        <f>IF(J3=0,"column","")</f>
        <v>column</v>
      </c>
      <c r="K5" s="76" t="str">
        <f>IF(K3=0,"column","")</f>
        <v>column</v>
      </c>
      <c r="L5" s="77">
        <f t="shared" si="1"/>
        <v>0</v>
      </c>
      <c r="M5" s="126"/>
      <c r="N5" s="77">
        <f aca="true" t="shared" si="4" ref="N5:N34">N4+M5-L5</f>
        <v>-1844.5</v>
      </c>
    </row>
    <row r="6" spans="1:14" ht="10.5" customHeight="1">
      <c r="A6" s="118">
        <f t="shared" si="2"/>
        <v>3</v>
      </c>
      <c r="B6" s="76">
        <f>IF(B3=0,"stays","")</f>
      </c>
      <c r="C6" s="76">
        <f aca="true" t="shared" si="5" ref="C6:H6">IF(C3=0,"stays","")</f>
      </c>
      <c r="D6" s="76">
        <f t="shared" si="5"/>
      </c>
      <c r="E6" s="76">
        <f t="shared" si="5"/>
      </c>
      <c r="F6" s="76">
        <f t="shared" si="5"/>
      </c>
      <c r="G6" s="76">
        <f t="shared" si="5"/>
      </c>
      <c r="H6" s="76" t="str">
        <f t="shared" si="5"/>
        <v>stays</v>
      </c>
      <c r="I6" s="76" t="str">
        <f>IF(I3=0,"stays","")</f>
        <v>stays</v>
      </c>
      <c r="J6" s="76" t="str">
        <f>IF(J3=0,"stays","")</f>
        <v>stays</v>
      </c>
      <c r="K6" s="76" t="str">
        <f>IF(K3=0,"stays","")</f>
        <v>stays</v>
      </c>
      <c r="L6" s="77">
        <f t="shared" si="1"/>
        <v>0</v>
      </c>
      <c r="M6" s="126"/>
      <c r="N6" s="77">
        <f t="shared" si="4"/>
        <v>-1844.5</v>
      </c>
    </row>
    <row r="7" spans="1:14" ht="10.5" customHeight="1">
      <c r="A7" s="118">
        <f t="shared" si="2"/>
        <v>4</v>
      </c>
      <c r="B7" s="76">
        <f>IF(B3=0,"blank.","")</f>
      </c>
      <c r="C7" s="76">
        <f aca="true" t="shared" si="6" ref="C7:H7">IF(C3=0,"blank.","")</f>
      </c>
      <c r="D7" s="76">
        <f t="shared" si="6"/>
      </c>
      <c r="E7" s="76">
        <f t="shared" si="6"/>
      </c>
      <c r="F7" s="76">
        <f t="shared" si="6"/>
      </c>
      <c r="G7" s="76">
        <f t="shared" si="6"/>
      </c>
      <c r="H7" s="76" t="str">
        <f t="shared" si="6"/>
        <v>blank.</v>
      </c>
      <c r="I7" s="76" t="str">
        <f>IF(I3=0,"blank.","")</f>
        <v>blank.</v>
      </c>
      <c r="J7" s="76" t="str">
        <f>IF(J3=0,"blank.","")</f>
        <v>blank.</v>
      </c>
      <c r="K7" s="76" t="str">
        <f>IF(K3=0,"blank.","")</f>
        <v>blank.</v>
      </c>
      <c r="L7" s="77">
        <f t="shared" si="1"/>
        <v>0</v>
      </c>
      <c r="M7" s="126"/>
      <c r="N7" s="77">
        <f t="shared" si="4"/>
        <v>-1844.5</v>
      </c>
    </row>
    <row r="8" spans="1:14" ht="10.5" customHeight="1">
      <c r="A8" s="118">
        <f t="shared" si="2"/>
        <v>5</v>
      </c>
      <c r="B8" s="76">
        <f aca="true" t="shared" si="7" ref="B8:B34">IF($B$3=0," ","")</f>
      </c>
      <c r="C8" s="76">
        <f aca="true" t="shared" si="8" ref="C8:C34">IF($C$3=0," ","")</f>
      </c>
      <c r="D8" s="76">
        <f aca="true" t="shared" si="9" ref="D8:D34">IF($D$3=0," ","")</f>
      </c>
      <c r="E8" s="76">
        <f aca="true" t="shared" si="10" ref="E8:E34">IF($E$3=0," ","")</f>
      </c>
      <c r="F8" s="76">
        <f aca="true" t="shared" si="11" ref="F8:F34">IF($F$3=0," ","")</f>
      </c>
      <c r="G8" s="76">
        <f aca="true" t="shared" si="12" ref="G8:G34">IF($G$3=0," ","")</f>
      </c>
      <c r="H8" s="76" t="str">
        <f aca="true" t="shared" si="13" ref="H8:H34">IF($H$3=0," ","")</f>
        <v> </v>
      </c>
      <c r="I8" s="76" t="str">
        <f aca="true" t="shared" si="14" ref="I8:I34">IF($I$3=0," ","")</f>
        <v> </v>
      </c>
      <c r="J8" s="76" t="str">
        <f aca="true" t="shared" si="15" ref="J8:J34">IF($J$3=0," ","")</f>
        <v> </v>
      </c>
      <c r="K8" s="76" t="str">
        <f aca="true" t="shared" si="16" ref="K8:K34">IF($K$3=0," ","")</f>
        <v> </v>
      </c>
      <c r="L8" s="77">
        <f t="shared" si="1"/>
        <v>0</v>
      </c>
      <c r="M8" s="126"/>
      <c r="N8" s="77">
        <f t="shared" si="4"/>
        <v>-1844.5</v>
      </c>
    </row>
    <row r="9" spans="1:14" ht="10.5" customHeight="1">
      <c r="A9" s="118">
        <f t="shared" si="2"/>
        <v>6</v>
      </c>
      <c r="B9" s="76">
        <f t="shared" si="7"/>
      </c>
      <c r="C9" s="76">
        <f t="shared" si="8"/>
      </c>
      <c r="D9" s="76">
        <f t="shared" si="9"/>
      </c>
      <c r="E9" s="76">
        <f t="shared" si="10"/>
      </c>
      <c r="F9" s="76">
        <f t="shared" si="11"/>
      </c>
      <c r="G9" s="76">
        <f t="shared" si="12"/>
      </c>
      <c r="H9" s="76" t="str">
        <f t="shared" si="13"/>
        <v> </v>
      </c>
      <c r="I9" s="76" t="str">
        <f t="shared" si="14"/>
        <v> </v>
      </c>
      <c r="J9" s="76" t="str">
        <f t="shared" si="15"/>
        <v> </v>
      </c>
      <c r="K9" s="76" t="str">
        <f t="shared" si="16"/>
        <v> </v>
      </c>
      <c r="L9" s="77">
        <f t="shared" si="1"/>
        <v>0</v>
      </c>
      <c r="M9" s="126"/>
      <c r="N9" s="77">
        <f t="shared" si="4"/>
        <v>-1844.5</v>
      </c>
    </row>
    <row r="10" spans="1:14" ht="10.5" customHeight="1">
      <c r="A10" s="118">
        <f t="shared" si="2"/>
        <v>7</v>
      </c>
      <c r="B10" s="76">
        <f t="shared" si="7"/>
      </c>
      <c r="C10" s="76">
        <f t="shared" si="8"/>
      </c>
      <c r="D10" s="76">
        <f t="shared" si="9"/>
      </c>
      <c r="E10" s="76">
        <f t="shared" si="10"/>
      </c>
      <c r="F10" s="76">
        <f t="shared" si="11"/>
      </c>
      <c r="G10" s="76">
        <f t="shared" si="12"/>
      </c>
      <c r="H10" s="76" t="str">
        <f t="shared" si="13"/>
        <v> </v>
      </c>
      <c r="I10" s="76" t="str">
        <f t="shared" si="14"/>
        <v> </v>
      </c>
      <c r="J10" s="76" t="str">
        <f t="shared" si="15"/>
        <v> </v>
      </c>
      <c r="K10" s="76" t="str">
        <f t="shared" si="16"/>
        <v> </v>
      </c>
      <c r="L10" s="77">
        <f t="shared" si="1"/>
        <v>0</v>
      </c>
      <c r="M10" s="126"/>
      <c r="N10" s="77">
        <f t="shared" si="4"/>
        <v>-1844.5</v>
      </c>
    </row>
    <row r="11" spans="1:14" ht="10.5" customHeight="1">
      <c r="A11" s="118">
        <f t="shared" si="2"/>
        <v>8</v>
      </c>
      <c r="B11" s="76">
        <f t="shared" si="7"/>
      </c>
      <c r="C11" s="76">
        <f t="shared" si="8"/>
      </c>
      <c r="D11" s="76">
        <f t="shared" si="9"/>
      </c>
      <c r="E11" s="76">
        <f t="shared" si="10"/>
      </c>
      <c r="F11" s="76">
        <f t="shared" si="11"/>
      </c>
      <c r="G11" s="76">
        <f t="shared" si="12"/>
      </c>
      <c r="H11" s="76" t="str">
        <f t="shared" si="13"/>
        <v> </v>
      </c>
      <c r="I11" s="76" t="str">
        <f t="shared" si="14"/>
        <v> </v>
      </c>
      <c r="J11" s="76" t="str">
        <f t="shared" si="15"/>
        <v> </v>
      </c>
      <c r="K11" s="76" t="str">
        <f t="shared" si="16"/>
        <v> </v>
      </c>
      <c r="L11" s="77">
        <f t="shared" si="1"/>
        <v>0</v>
      </c>
      <c r="M11" s="126"/>
      <c r="N11" s="77">
        <f t="shared" si="4"/>
        <v>-1844.5</v>
      </c>
    </row>
    <row r="12" spans="1:14" ht="10.5" customHeight="1">
      <c r="A12" s="118">
        <f t="shared" si="2"/>
        <v>9</v>
      </c>
      <c r="B12" s="76">
        <f t="shared" si="7"/>
      </c>
      <c r="C12" s="76">
        <f t="shared" si="8"/>
      </c>
      <c r="D12" s="76">
        <f t="shared" si="9"/>
      </c>
      <c r="E12" s="76">
        <f t="shared" si="10"/>
      </c>
      <c r="F12" s="76">
        <f t="shared" si="11"/>
      </c>
      <c r="G12" s="76">
        <f t="shared" si="12"/>
      </c>
      <c r="H12" s="76" t="str">
        <f t="shared" si="13"/>
        <v> </v>
      </c>
      <c r="I12" s="76" t="str">
        <f t="shared" si="14"/>
        <v> </v>
      </c>
      <c r="J12" s="76" t="str">
        <f t="shared" si="15"/>
        <v> </v>
      </c>
      <c r="K12" s="76" t="str">
        <f t="shared" si="16"/>
        <v> </v>
      </c>
      <c r="L12" s="77">
        <f t="shared" si="1"/>
        <v>0</v>
      </c>
      <c r="M12" s="126"/>
      <c r="N12" s="77">
        <f t="shared" si="4"/>
        <v>-1844.5</v>
      </c>
    </row>
    <row r="13" spans="1:14" ht="10.5" customHeight="1">
      <c r="A13" s="118">
        <f t="shared" si="2"/>
        <v>10</v>
      </c>
      <c r="B13" s="76">
        <f t="shared" si="7"/>
      </c>
      <c r="C13" s="76">
        <f t="shared" si="8"/>
      </c>
      <c r="D13" s="76">
        <f t="shared" si="9"/>
      </c>
      <c r="E13" s="76">
        <f t="shared" si="10"/>
      </c>
      <c r="F13" s="76">
        <f t="shared" si="11"/>
      </c>
      <c r="G13" s="76">
        <f t="shared" si="12"/>
      </c>
      <c r="H13" s="76" t="str">
        <f t="shared" si="13"/>
        <v> </v>
      </c>
      <c r="I13" s="76" t="str">
        <f t="shared" si="14"/>
        <v> </v>
      </c>
      <c r="J13" s="76" t="str">
        <f t="shared" si="15"/>
        <v> </v>
      </c>
      <c r="K13" s="76" t="str">
        <f t="shared" si="16"/>
        <v> </v>
      </c>
      <c r="L13" s="77">
        <f t="shared" si="1"/>
        <v>0</v>
      </c>
      <c r="M13" s="126"/>
      <c r="N13" s="77">
        <f t="shared" si="4"/>
        <v>-1844.5</v>
      </c>
    </row>
    <row r="14" spans="1:14" ht="10.5" customHeight="1">
      <c r="A14" s="118">
        <f t="shared" si="2"/>
        <v>11</v>
      </c>
      <c r="B14" s="76">
        <f t="shared" si="7"/>
      </c>
      <c r="C14" s="76">
        <f t="shared" si="8"/>
      </c>
      <c r="D14" s="76">
        <f t="shared" si="9"/>
      </c>
      <c r="E14" s="76">
        <f t="shared" si="10"/>
      </c>
      <c r="F14" s="76">
        <f t="shared" si="11"/>
      </c>
      <c r="G14" s="76">
        <f t="shared" si="12"/>
      </c>
      <c r="H14" s="76" t="str">
        <f t="shared" si="13"/>
        <v> </v>
      </c>
      <c r="I14" s="76" t="str">
        <f t="shared" si="14"/>
        <v> </v>
      </c>
      <c r="J14" s="76" t="str">
        <f t="shared" si="15"/>
        <v> </v>
      </c>
      <c r="K14" s="76" t="str">
        <f t="shared" si="16"/>
        <v> </v>
      </c>
      <c r="L14" s="77">
        <f t="shared" si="1"/>
        <v>0</v>
      </c>
      <c r="M14" s="126"/>
      <c r="N14" s="77">
        <f t="shared" si="4"/>
        <v>-1844.5</v>
      </c>
    </row>
    <row r="15" spans="1:14" ht="10.5" customHeight="1">
      <c r="A15" s="118">
        <f t="shared" si="2"/>
        <v>12</v>
      </c>
      <c r="B15" s="76">
        <f t="shared" si="7"/>
      </c>
      <c r="C15" s="76">
        <f t="shared" si="8"/>
      </c>
      <c r="D15" s="76">
        <f t="shared" si="9"/>
      </c>
      <c r="E15" s="76">
        <f t="shared" si="10"/>
      </c>
      <c r="F15" s="76">
        <f t="shared" si="11"/>
      </c>
      <c r="G15" s="76">
        <f t="shared" si="12"/>
      </c>
      <c r="H15" s="76" t="str">
        <f t="shared" si="13"/>
        <v> </v>
      </c>
      <c r="I15" s="76" t="str">
        <f t="shared" si="14"/>
        <v> </v>
      </c>
      <c r="J15" s="76" t="str">
        <f t="shared" si="15"/>
        <v> </v>
      </c>
      <c r="K15" s="76" t="str">
        <f t="shared" si="16"/>
        <v> </v>
      </c>
      <c r="L15" s="77">
        <f t="shared" si="1"/>
        <v>0</v>
      </c>
      <c r="M15" s="126"/>
      <c r="N15" s="77">
        <f t="shared" si="4"/>
        <v>-1844.5</v>
      </c>
    </row>
    <row r="16" spans="1:14" ht="10.5" customHeight="1">
      <c r="A16" s="118">
        <f t="shared" si="2"/>
        <v>13</v>
      </c>
      <c r="B16" s="76">
        <f t="shared" si="7"/>
      </c>
      <c r="C16" s="76">
        <f t="shared" si="8"/>
      </c>
      <c r="D16" s="76">
        <f t="shared" si="9"/>
      </c>
      <c r="E16" s="76">
        <f t="shared" si="10"/>
      </c>
      <c r="F16" s="76">
        <f t="shared" si="11"/>
      </c>
      <c r="G16" s="76">
        <f t="shared" si="12"/>
      </c>
      <c r="H16" s="76" t="str">
        <f t="shared" si="13"/>
        <v> </v>
      </c>
      <c r="I16" s="76" t="str">
        <f t="shared" si="14"/>
        <v> </v>
      </c>
      <c r="J16" s="76" t="str">
        <f t="shared" si="15"/>
        <v> </v>
      </c>
      <c r="K16" s="76" t="str">
        <f t="shared" si="16"/>
        <v> </v>
      </c>
      <c r="L16" s="77">
        <f t="shared" si="1"/>
        <v>0</v>
      </c>
      <c r="M16" s="126"/>
      <c r="N16" s="77">
        <f t="shared" si="4"/>
        <v>-1844.5</v>
      </c>
    </row>
    <row r="17" spans="1:14" ht="10.5" customHeight="1">
      <c r="A17" s="118">
        <f t="shared" si="2"/>
        <v>14</v>
      </c>
      <c r="B17" s="76">
        <f t="shared" si="7"/>
      </c>
      <c r="C17" s="76">
        <f t="shared" si="8"/>
      </c>
      <c r="D17" s="76">
        <f t="shared" si="9"/>
      </c>
      <c r="E17" s="76">
        <f t="shared" si="10"/>
      </c>
      <c r="F17" s="76">
        <f t="shared" si="11"/>
      </c>
      <c r="G17" s="76">
        <f t="shared" si="12"/>
      </c>
      <c r="H17" s="76" t="str">
        <f t="shared" si="13"/>
        <v> </v>
      </c>
      <c r="I17" s="76" t="str">
        <f t="shared" si="14"/>
        <v> </v>
      </c>
      <c r="J17" s="76" t="str">
        <f t="shared" si="15"/>
        <v> </v>
      </c>
      <c r="K17" s="76" t="str">
        <f t="shared" si="16"/>
        <v> </v>
      </c>
      <c r="L17" s="77">
        <f t="shared" si="1"/>
        <v>0</v>
      </c>
      <c r="M17" s="126"/>
      <c r="N17" s="77">
        <f t="shared" si="4"/>
        <v>-1844.5</v>
      </c>
    </row>
    <row r="18" spans="1:14" ht="10.5" customHeight="1">
      <c r="A18" s="118">
        <f t="shared" si="2"/>
        <v>15</v>
      </c>
      <c r="B18" s="76">
        <f t="shared" si="7"/>
      </c>
      <c r="C18" s="76">
        <f t="shared" si="8"/>
      </c>
      <c r="D18" s="76">
        <f t="shared" si="9"/>
      </c>
      <c r="E18" s="76">
        <f t="shared" si="10"/>
      </c>
      <c r="F18" s="76">
        <f t="shared" si="11"/>
      </c>
      <c r="G18" s="76">
        <f t="shared" si="12"/>
      </c>
      <c r="H18" s="76" t="str">
        <f t="shared" si="13"/>
        <v> </v>
      </c>
      <c r="I18" s="76" t="str">
        <f t="shared" si="14"/>
        <v> </v>
      </c>
      <c r="J18" s="76" t="str">
        <f t="shared" si="15"/>
        <v> </v>
      </c>
      <c r="K18" s="76" t="str">
        <f t="shared" si="16"/>
        <v> </v>
      </c>
      <c r="L18" s="77">
        <f t="shared" si="1"/>
        <v>0</v>
      </c>
      <c r="M18" s="126"/>
      <c r="N18" s="77">
        <f t="shared" si="4"/>
        <v>-1844.5</v>
      </c>
    </row>
    <row r="19" spans="1:14" ht="10.5" customHeight="1">
      <c r="A19" s="118">
        <f t="shared" si="2"/>
        <v>16</v>
      </c>
      <c r="B19" s="76">
        <f t="shared" si="7"/>
      </c>
      <c r="C19" s="76">
        <f t="shared" si="8"/>
      </c>
      <c r="D19" s="76">
        <f>IF($D$3=0," ","")</f>
      </c>
      <c r="E19" s="76">
        <f t="shared" si="10"/>
      </c>
      <c r="F19" s="76">
        <f t="shared" si="11"/>
      </c>
      <c r="G19" s="76">
        <f t="shared" si="12"/>
      </c>
      <c r="H19" s="76" t="str">
        <f t="shared" si="13"/>
        <v> </v>
      </c>
      <c r="I19" s="76" t="str">
        <f t="shared" si="14"/>
        <v> </v>
      </c>
      <c r="J19" s="76" t="str">
        <f t="shared" si="15"/>
        <v> </v>
      </c>
      <c r="K19" s="76" t="str">
        <f t="shared" si="16"/>
        <v> </v>
      </c>
      <c r="L19" s="77">
        <f t="shared" si="1"/>
        <v>0</v>
      </c>
      <c r="M19" s="126"/>
      <c r="N19" s="77">
        <f t="shared" si="4"/>
        <v>-1844.5</v>
      </c>
    </row>
    <row r="20" spans="1:14" ht="10.5" customHeight="1">
      <c r="A20" s="118">
        <f t="shared" si="2"/>
        <v>17</v>
      </c>
      <c r="B20" s="76">
        <f t="shared" si="7"/>
      </c>
      <c r="C20" s="76">
        <f t="shared" si="8"/>
      </c>
      <c r="D20" s="76">
        <f t="shared" si="9"/>
      </c>
      <c r="E20" s="76">
        <f t="shared" si="10"/>
      </c>
      <c r="F20" s="76">
        <f t="shared" si="11"/>
      </c>
      <c r="G20" s="76">
        <f t="shared" si="12"/>
      </c>
      <c r="H20" s="76" t="str">
        <f t="shared" si="13"/>
        <v> </v>
      </c>
      <c r="I20" s="76" t="str">
        <f t="shared" si="14"/>
        <v> </v>
      </c>
      <c r="J20" s="76" t="str">
        <f t="shared" si="15"/>
        <v> </v>
      </c>
      <c r="K20" s="76" t="str">
        <f t="shared" si="16"/>
        <v> </v>
      </c>
      <c r="L20" s="77">
        <f t="shared" si="1"/>
        <v>0</v>
      </c>
      <c r="M20" s="126"/>
      <c r="N20" s="77">
        <f t="shared" si="4"/>
        <v>-1844.5</v>
      </c>
    </row>
    <row r="21" spans="1:14" ht="10.5" customHeight="1">
      <c r="A21" s="118">
        <f t="shared" si="2"/>
        <v>18</v>
      </c>
      <c r="B21" s="76">
        <f t="shared" si="7"/>
      </c>
      <c r="C21" s="76">
        <f t="shared" si="8"/>
      </c>
      <c r="D21" s="76">
        <f t="shared" si="9"/>
      </c>
      <c r="E21" s="76">
        <f t="shared" si="10"/>
      </c>
      <c r="F21" s="76">
        <f t="shared" si="11"/>
      </c>
      <c r="G21" s="76">
        <f t="shared" si="12"/>
      </c>
      <c r="H21" s="76" t="str">
        <f t="shared" si="13"/>
        <v> </v>
      </c>
      <c r="I21" s="76" t="str">
        <f t="shared" si="14"/>
        <v> </v>
      </c>
      <c r="J21" s="76" t="str">
        <f t="shared" si="15"/>
        <v> </v>
      </c>
      <c r="K21" s="76" t="str">
        <f t="shared" si="16"/>
        <v> </v>
      </c>
      <c r="L21" s="77">
        <f t="shared" si="1"/>
        <v>0</v>
      </c>
      <c r="M21" s="126"/>
      <c r="N21" s="77">
        <f t="shared" si="4"/>
        <v>-1844.5</v>
      </c>
    </row>
    <row r="22" spans="1:14" ht="10.5" customHeight="1">
      <c r="A22" s="118">
        <f t="shared" si="2"/>
        <v>19</v>
      </c>
      <c r="B22" s="76">
        <f t="shared" si="7"/>
      </c>
      <c r="C22" s="76">
        <f t="shared" si="8"/>
      </c>
      <c r="D22" s="76">
        <f t="shared" si="9"/>
      </c>
      <c r="E22" s="76">
        <f t="shared" si="10"/>
      </c>
      <c r="F22" s="76">
        <f t="shared" si="11"/>
      </c>
      <c r="G22" s="76">
        <f t="shared" si="12"/>
      </c>
      <c r="H22" s="76" t="str">
        <f t="shared" si="13"/>
        <v> </v>
      </c>
      <c r="I22" s="76" t="str">
        <f t="shared" si="14"/>
        <v> </v>
      </c>
      <c r="J22" s="76" t="str">
        <f t="shared" si="15"/>
        <v> </v>
      </c>
      <c r="K22" s="76" t="str">
        <f t="shared" si="16"/>
        <v> </v>
      </c>
      <c r="L22" s="77">
        <f t="shared" si="1"/>
        <v>0</v>
      </c>
      <c r="M22" s="126"/>
      <c r="N22" s="79">
        <f t="shared" si="4"/>
        <v>-1844.5</v>
      </c>
    </row>
    <row r="23" spans="1:14" ht="10.5" customHeight="1">
      <c r="A23" s="118">
        <f t="shared" si="2"/>
        <v>20</v>
      </c>
      <c r="B23" s="76">
        <f t="shared" si="7"/>
      </c>
      <c r="C23" s="76">
        <f t="shared" si="8"/>
      </c>
      <c r="D23" s="76">
        <f t="shared" si="9"/>
      </c>
      <c r="E23" s="76">
        <f t="shared" si="10"/>
      </c>
      <c r="F23" s="76">
        <f t="shared" si="11"/>
      </c>
      <c r="G23" s="76">
        <f t="shared" si="12"/>
      </c>
      <c r="H23" s="76" t="str">
        <f t="shared" si="13"/>
        <v> </v>
      </c>
      <c r="I23" s="76" t="str">
        <f t="shared" si="14"/>
        <v> </v>
      </c>
      <c r="J23" s="76" t="str">
        <f t="shared" si="15"/>
        <v> </v>
      </c>
      <c r="K23" s="76" t="str">
        <f t="shared" si="16"/>
        <v> </v>
      </c>
      <c r="L23" s="77">
        <f t="shared" si="1"/>
        <v>0</v>
      </c>
      <c r="M23" s="126"/>
      <c r="N23" s="79">
        <f t="shared" si="4"/>
        <v>-1844.5</v>
      </c>
    </row>
    <row r="24" spans="1:14" ht="10.5" customHeight="1">
      <c r="A24" s="118">
        <f t="shared" si="2"/>
        <v>21</v>
      </c>
      <c r="B24" s="76">
        <f t="shared" si="7"/>
      </c>
      <c r="C24" s="76">
        <f t="shared" si="8"/>
      </c>
      <c r="D24" s="76">
        <f t="shared" si="9"/>
      </c>
      <c r="E24" s="76">
        <f t="shared" si="10"/>
      </c>
      <c r="F24" s="76">
        <f t="shared" si="11"/>
      </c>
      <c r="G24" s="76">
        <f t="shared" si="12"/>
      </c>
      <c r="H24" s="76" t="str">
        <f t="shared" si="13"/>
        <v> </v>
      </c>
      <c r="I24" s="76" t="str">
        <f t="shared" si="14"/>
        <v> </v>
      </c>
      <c r="J24" s="76" t="str">
        <f t="shared" si="15"/>
        <v> </v>
      </c>
      <c r="K24" s="76" t="str">
        <f t="shared" si="16"/>
        <v> </v>
      </c>
      <c r="L24" s="77">
        <f t="shared" si="1"/>
        <v>0</v>
      </c>
      <c r="M24" s="126"/>
      <c r="N24" s="79">
        <f t="shared" si="4"/>
        <v>-1844.5</v>
      </c>
    </row>
    <row r="25" spans="1:14" ht="10.5" customHeight="1">
      <c r="A25" s="118">
        <f t="shared" si="2"/>
        <v>22</v>
      </c>
      <c r="B25" s="76">
        <f t="shared" si="7"/>
      </c>
      <c r="C25" s="76">
        <f t="shared" si="8"/>
      </c>
      <c r="D25" s="76">
        <f t="shared" si="9"/>
      </c>
      <c r="E25" s="76">
        <f t="shared" si="10"/>
      </c>
      <c r="F25" s="76">
        <f t="shared" si="11"/>
      </c>
      <c r="G25" s="76">
        <f t="shared" si="12"/>
      </c>
      <c r="H25" s="76" t="str">
        <f t="shared" si="13"/>
        <v> </v>
      </c>
      <c r="I25" s="76" t="str">
        <f t="shared" si="14"/>
        <v> </v>
      </c>
      <c r="J25" s="76" t="str">
        <f t="shared" si="15"/>
        <v> </v>
      </c>
      <c r="K25" s="76" t="str">
        <f t="shared" si="16"/>
        <v> </v>
      </c>
      <c r="L25" s="77">
        <f t="shared" si="1"/>
        <v>0</v>
      </c>
      <c r="M25" s="126"/>
      <c r="N25" s="79">
        <f t="shared" si="4"/>
        <v>-1844.5</v>
      </c>
    </row>
    <row r="26" spans="1:14" ht="10.5" customHeight="1">
      <c r="A26" s="118">
        <f t="shared" si="2"/>
        <v>23</v>
      </c>
      <c r="B26" s="76">
        <f t="shared" si="7"/>
      </c>
      <c r="C26" s="76">
        <f t="shared" si="8"/>
      </c>
      <c r="D26" s="76">
        <f t="shared" si="9"/>
      </c>
      <c r="E26" s="76">
        <f t="shared" si="10"/>
      </c>
      <c r="F26" s="76">
        <f t="shared" si="11"/>
      </c>
      <c r="G26" s="76">
        <f t="shared" si="12"/>
      </c>
      <c r="H26" s="76" t="str">
        <f t="shared" si="13"/>
        <v> </v>
      </c>
      <c r="I26" s="76" t="str">
        <f t="shared" si="14"/>
        <v> </v>
      </c>
      <c r="J26" s="76" t="str">
        <f t="shared" si="15"/>
        <v> </v>
      </c>
      <c r="K26" s="76" t="str">
        <f t="shared" si="16"/>
        <v> </v>
      </c>
      <c r="L26" s="77">
        <f t="shared" si="1"/>
        <v>0</v>
      </c>
      <c r="M26" s="126"/>
      <c r="N26" s="79">
        <f t="shared" si="4"/>
        <v>-1844.5</v>
      </c>
    </row>
    <row r="27" spans="1:14" ht="10.5" customHeight="1">
      <c r="A27" s="118">
        <f t="shared" si="2"/>
        <v>24</v>
      </c>
      <c r="B27" s="76">
        <f t="shared" si="7"/>
      </c>
      <c r="C27" s="76">
        <f t="shared" si="8"/>
      </c>
      <c r="D27" s="76">
        <f t="shared" si="9"/>
      </c>
      <c r="E27" s="76">
        <f t="shared" si="10"/>
      </c>
      <c r="F27" s="76">
        <f t="shared" si="11"/>
      </c>
      <c r="G27" s="76">
        <f t="shared" si="12"/>
      </c>
      <c r="H27" s="76" t="str">
        <f t="shared" si="13"/>
        <v> </v>
      </c>
      <c r="I27" s="76" t="str">
        <f t="shared" si="14"/>
        <v> </v>
      </c>
      <c r="J27" s="76" t="str">
        <f t="shared" si="15"/>
        <v> </v>
      </c>
      <c r="K27" s="76" t="str">
        <f t="shared" si="16"/>
        <v> </v>
      </c>
      <c r="L27" s="77">
        <f t="shared" si="1"/>
        <v>0</v>
      </c>
      <c r="M27" s="126"/>
      <c r="N27" s="79">
        <f t="shared" si="4"/>
        <v>-1844.5</v>
      </c>
    </row>
    <row r="28" spans="1:14" ht="10.5" customHeight="1">
      <c r="A28" s="118">
        <f t="shared" si="2"/>
        <v>25</v>
      </c>
      <c r="B28" s="76">
        <f t="shared" si="7"/>
      </c>
      <c r="C28" s="76">
        <f t="shared" si="8"/>
      </c>
      <c r="D28" s="76">
        <f t="shared" si="9"/>
      </c>
      <c r="E28" s="76">
        <f t="shared" si="10"/>
      </c>
      <c r="F28" s="76">
        <f t="shared" si="11"/>
      </c>
      <c r="G28" s="76">
        <f t="shared" si="12"/>
      </c>
      <c r="H28" s="76" t="str">
        <f t="shared" si="13"/>
        <v> </v>
      </c>
      <c r="I28" s="76" t="str">
        <f t="shared" si="14"/>
        <v> </v>
      </c>
      <c r="J28" s="76" t="str">
        <f t="shared" si="15"/>
        <v> </v>
      </c>
      <c r="K28" s="76" t="str">
        <f t="shared" si="16"/>
        <v> </v>
      </c>
      <c r="L28" s="77">
        <f t="shared" si="1"/>
        <v>0</v>
      </c>
      <c r="M28" s="126"/>
      <c r="N28" s="79">
        <f t="shared" si="4"/>
        <v>-1844.5</v>
      </c>
    </row>
    <row r="29" spans="1:14" ht="10.5" customHeight="1">
      <c r="A29" s="118">
        <f t="shared" si="2"/>
        <v>26</v>
      </c>
      <c r="B29" s="76">
        <f t="shared" si="7"/>
      </c>
      <c r="C29" s="76">
        <f t="shared" si="8"/>
      </c>
      <c r="D29" s="76">
        <f t="shared" si="9"/>
      </c>
      <c r="E29" s="76">
        <f t="shared" si="10"/>
      </c>
      <c r="F29" s="76">
        <f t="shared" si="11"/>
      </c>
      <c r="G29" s="76">
        <f t="shared" si="12"/>
      </c>
      <c r="H29" s="76" t="str">
        <f t="shared" si="13"/>
        <v> </v>
      </c>
      <c r="I29" s="76" t="str">
        <f t="shared" si="14"/>
        <v> </v>
      </c>
      <c r="J29" s="76" t="str">
        <f t="shared" si="15"/>
        <v> </v>
      </c>
      <c r="K29" s="76" t="str">
        <f t="shared" si="16"/>
        <v> </v>
      </c>
      <c r="L29" s="77">
        <f t="shared" si="1"/>
        <v>0</v>
      </c>
      <c r="M29" s="126"/>
      <c r="N29" s="79">
        <f t="shared" si="4"/>
        <v>-1844.5</v>
      </c>
    </row>
    <row r="30" spans="1:14" ht="10.5" customHeight="1">
      <c r="A30" s="118">
        <f t="shared" si="2"/>
        <v>27</v>
      </c>
      <c r="B30" s="76">
        <f t="shared" si="7"/>
      </c>
      <c r="C30" s="76">
        <f t="shared" si="8"/>
      </c>
      <c r="D30" s="76">
        <f t="shared" si="9"/>
      </c>
      <c r="E30" s="76">
        <f t="shared" si="10"/>
      </c>
      <c r="F30" s="76">
        <f t="shared" si="11"/>
      </c>
      <c r="G30" s="76">
        <f t="shared" si="12"/>
      </c>
      <c r="H30" s="76" t="str">
        <f t="shared" si="13"/>
        <v> </v>
      </c>
      <c r="I30" s="76" t="str">
        <f t="shared" si="14"/>
        <v> </v>
      </c>
      <c r="J30" s="76" t="str">
        <f t="shared" si="15"/>
        <v> </v>
      </c>
      <c r="K30" s="76" t="str">
        <f t="shared" si="16"/>
        <v> </v>
      </c>
      <c r="L30" s="77">
        <f t="shared" si="1"/>
        <v>0</v>
      </c>
      <c r="M30" s="126"/>
      <c r="N30" s="79">
        <f t="shared" si="4"/>
        <v>-1844.5</v>
      </c>
    </row>
    <row r="31" spans="1:14" ht="10.5" customHeight="1">
      <c r="A31" s="118">
        <f t="shared" si="2"/>
        <v>28</v>
      </c>
      <c r="B31" s="76">
        <f t="shared" si="7"/>
      </c>
      <c r="C31" s="76">
        <f t="shared" si="8"/>
      </c>
      <c r="D31" s="76">
        <f t="shared" si="9"/>
      </c>
      <c r="E31" s="76">
        <f t="shared" si="10"/>
      </c>
      <c r="F31" s="76">
        <f t="shared" si="11"/>
      </c>
      <c r="G31" s="76">
        <f t="shared" si="12"/>
      </c>
      <c r="H31" s="76" t="str">
        <f t="shared" si="13"/>
        <v> </v>
      </c>
      <c r="I31" s="76" t="str">
        <f t="shared" si="14"/>
        <v> </v>
      </c>
      <c r="J31" s="76" t="str">
        <f t="shared" si="15"/>
        <v> </v>
      </c>
      <c r="K31" s="76" t="str">
        <f t="shared" si="16"/>
        <v> </v>
      </c>
      <c r="L31" s="77">
        <f t="shared" si="1"/>
        <v>0</v>
      </c>
      <c r="M31" s="126"/>
      <c r="N31" s="79">
        <f t="shared" si="4"/>
        <v>-1844.5</v>
      </c>
    </row>
    <row r="32" spans="1:14" ht="10.5" customHeight="1">
      <c r="A32" s="118">
        <f t="shared" si="2"/>
        <v>29</v>
      </c>
      <c r="B32" s="76">
        <f t="shared" si="7"/>
      </c>
      <c r="C32" s="76">
        <f t="shared" si="8"/>
      </c>
      <c r="D32" s="76">
        <f t="shared" si="9"/>
      </c>
      <c r="E32" s="76">
        <f t="shared" si="10"/>
      </c>
      <c r="F32" s="76">
        <f t="shared" si="11"/>
      </c>
      <c r="G32" s="76">
        <f t="shared" si="12"/>
      </c>
      <c r="H32" s="76" t="str">
        <f t="shared" si="13"/>
        <v> </v>
      </c>
      <c r="I32" s="76" t="str">
        <f t="shared" si="14"/>
        <v> </v>
      </c>
      <c r="J32" s="76" t="str">
        <f t="shared" si="15"/>
        <v> </v>
      </c>
      <c r="K32" s="76" t="str">
        <f t="shared" si="16"/>
        <v> </v>
      </c>
      <c r="L32" s="77">
        <f t="shared" si="1"/>
        <v>0</v>
      </c>
      <c r="M32" s="126"/>
      <c r="N32" s="77">
        <f t="shared" si="4"/>
        <v>-1844.5</v>
      </c>
    </row>
    <row r="33" spans="1:14" ht="10.5" customHeight="1">
      <c r="A33" s="118">
        <f t="shared" si="2"/>
        <v>30</v>
      </c>
      <c r="B33" s="76">
        <f t="shared" si="7"/>
      </c>
      <c r="C33" s="76">
        <f t="shared" si="8"/>
      </c>
      <c r="D33" s="76">
        <f t="shared" si="9"/>
      </c>
      <c r="E33" s="76">
        <f t="shared" si="10"/>
      </c>
      <c r="F33" s="76">
        <f t="shared" si="11"/>
      </c>
      <c r="G33" s="76">
        <f t="shared" si="12"/>
      </c>
      <c r="H33" s="76" t="str">
        <f t="shared" si="13"/>
        <v> </v>
      </c>
      <c r="I33" s="76" t="str">
        <f t="shared" si="14"/>
        <v> </v>
      </c>
      <c r="J33" s="76" t="str">
        <f t="shared" si="15"/>
        <v> </v>
      </c>
      <c r="K33" s="76" t="str">
        <f t="shared" si="16"/>
        <v> </v>
      </c>
      <c r="L33" s="77">
        <f t="shared" si="1"/>
        <v>0</v>
      </c>
      <c r="M33" s="126"/>
      <c r="N33" s="77">
        <f t="shared" si="4"/>
        <v>-1844.5</v>
      </c>
    </row>
    <row r="34" spans="1:14" ht="10.5" customHeight="1" thickBot="1">
      <c r="A34" s="118">
        <f t="shared" si="2"/>
        <v>31</v>
      </c>
      <c r="B34" s="76">
        <f t="shared" si="7"/>
      </c>
      <c r="C34" s="76">
        <f t="shared" si="8"/>
      </c>
      <c r="D34" s="76">
        <f t="shared" si="9"/>
      </c>
      <c r="E34" s="76">
        <f t="shared" si="10"/>
      </c>
      <c r="F34" s="76">
        <f t="shared" si="11"/>
      </c>
      <c r="G34" s="76">
        <f t="shared" si="12"/>
      </c>
      <c r="H34" s="76" t="str">
        <f t="shared" si="13"/>
        <v> </v>
      </c>
      <c r="I34" s="76" t="str">
        <f t="shared" si="14"/>
        <v> </v>
      </c>
      <c r="J34" s="76" t="str">
        <f t="shared" si="15"/>
        <v> </v>
      </c>
      <c r="K34" s="124" t="str">
        <f t="shared" si="16"/>
        <v> </v>
      </c>
      <c r="L34" s="77">
        <f t="shared" si="1"/>
        <v>0</v>
      </c>
      <c r="M34" s="127"/>
      <c r="N34" s="77">
        <f t="shared" si="4"/>
        <v>-1844.5</v>
      </c>
    </row>
    <row r="35" spans="1:14" ht="10.5" customHeight="1">
      <c r="A35" s="80" t="s">
        <v>5</v>
      </c>
      <c r="B35" s="81">
        <f>IF($B$3=0," ",SUM(B4:B34))</f>
        <v>0</v>
      </c>
      <c r="C35" s="81">
        <f>IF($C$3=0," ",SUM(C4:C34))</f>
        <v>0</v>
      </c>
      <c r="D35" s="81">
        <f>IF($D$3=0," ",SUM(D4:D34))</f>
        <v>0</v>
      </c>
      <c r="E35" s="81">
        <f>IF($E$3=0," ",SUM(E4:E34))</f>
        <v>0</v>
      </c>
      <c r="F35" s="81">
        <f>IF($F$3=0," ",SUM(F4:F34))</f>
        <v>0</v>
      </c>
      <c r="G35" s="81">
        <f>IF($G$3=0," ",SUM(G4:G34))</f>
        <v>0</v>
      </c>
      <c r="H35" s="81" t="str">
        <f>IF($H$3=0," ",SUM(H4:H34))</f>
        <v> </v>
      </c>
      <c r="I35" s="81" t="str">
        <f>IF($I$3=0," ",SUM(I4:I34))</f>
        <v> </v>
      </c>
      <c r="J35" s="81" t="str">
        <f>IF($J$3=0," ",SUM(J4:J34))</f>
        <v> </v>
      </c>
      <c r="K35" s="81" t="str">
        <f>IF($K$3=0," ",SUM(K4:K34))</f>
        <v> </v>
      </c>
      <c r="L35" s="135">
        <f>SUM(L4:L34)</f>
        <v>0</v>
      </c>
      <c r="M35" s="128">
        <f>SUM(M4:M34)</f>
        <v>0</v>
      </c>
      <c r="N35" s="82">
        <f>N34</f>
        <v>-1844.5</v>
      </c>
    </row>
    <row r="36" spans="1:14" ht="10.5" customHeight="1">
      <c r="A36" s="83" t="s">
        <v>2</v>
      </c>
      <c r="B36" s="84">
        <f>IF($B$3=0," ",'Start Here'!J96)</f>
        <v>30</v>
      </c>
      <c r="C36" s="84">
        <f>IF($C$3=0," ",'Start Here'!J97)</f>
        <v>400</v>
      </c>
      <c r="D36" s="84">
        <f>IF($D$3=0," ",'Start Here'!J98)</f>
        <v>85</v>
      </c>
      <c r="E36" s="84">
        <f>IF($E$3=0," ",'Start Here'!J99)</f>
        <v>100</v>
      </c>
      <c r="F36" s="84">
        <f>IF($F$3=0," ",'Start Here'!J100)</f>
        <v>35</v>
      </c>
      <c r="G36" s="84">
        <f>IF($G$3=0," ",'Start Here'!J101)</f>
        <v>55.5</v>
      </c>
      <c r="H36" s="84" t="str">
        <f>IF($H$3=0," ",'Start Here'!J102)</f>
        <v> </v>
      </c>
      <c r="I36" s="84" t="str">
        <f>IF($I$3=0," ",'Start Here'!J103)</f>
        <v> </v>
      </c>
      <c r="J36" s="84" t="str">
        <f>IF($J$3=0," ",'Start Here'!J104)</f>
        <v> </v>
      </c>
      <c r="K36" s="84" t="str">
        <f>IF($K$3=0," ",'Start Here'!J105)</f>
        <v> </v>
      </c>
      <c r="L36" s="136">
        <f>SUM(B36:K36)</f>
        <v>705.5</v>
      </c>
      <c r="M36" s="129"/>
      <c r="N36" s="85"/>
    </row>
    <row r="37" spans="1:14" ht="10.5" customHeight="1">
      <c r="A37" s="86" t="s">
        <v>1</v>
      </c>
      <c r="B37" s="47">
        <f aca="true" t="shared" si="17" ref="B37:K37">IF(B3=0," ",B36-B35)</f>
        <v>30</v>
      </c>
      <c r="C37" s="47">
        <f t="shared" si="17"/>
        <v>400</v>
      </c>
      <c r="D37" s="47">
        <f t="shared" si="17"/>
        <v>85</v>
      </c>
      <c r="E37" s="47">
        <f t="shared" si="17"/>
        <v>100</v>
      </c>
      <c r="F37" s="47">
        <f t="shared" si="17"/>
        <v>35</v>
      </c>
      <c r="G37" s="47">
        <f t="shared" si="17"/>
        <v>55.5</v>
      </c>
      <c r="H37" s="47" t="str">
        <f t="shared" si="17"/>
        <v> </v>
      </c>
      <c r="I37" s="47" t="str">
        <f t="shared" si="17"/>
        <v> </v>
      </c>
      <c r="J37" s="47" t="str">
        <f t="shared" si="17"/>
        <v> </v>
      </c>
      <c r="K37" s="47" t="str">
        <f t="shared" si="17"/>
        <v> </v>
      </c>
      <c r="L37" s="137">
        <f>L36-L35</f>
        <v>705.5</v>
      </c>
      <c r="M37" s="130"/>
      <c r="N37" s="85">
        <f>IF((SUM(B4:K31)+SUM(M4:M31)+SUM(C42:C51)+SUM(G42:G51))&gt;0,1,0)</f>
        <v>0</v>
      </c>
    </row>
    <row r="38" spans="1:14" s="40" customFormat="1" ht="10.5" customHeight="1" thickBot="1">
      <c r="A38" s="115">
        <f aca="true" t="shared" si="18" ref="A38:N38">A3</f>
        <v>40026</v>
      </c>
      <c r="B38" s="41" t="str">
        <f t="shared" si="18"/>
        <v>housecare</v>
      </c>
      <c r="C38" s="41" t="str">
        <f t="shared" si="18"/>
        <v>groceries</v>
      </c>
      <c r="D38" s="41" t="str">
        <f t="shared" si="18"/>
        <v>dining out</v>
      </c>
      <c r="E38" s="41" t="str">
        <f t="shared" si="18"/>
        <v>car gas</v>
      </c>
      <c r="F38" s="41" t="str">
        <f t="shared" si="18"/>
        <v>haircuts</v>
      </c>
      <c r="G38" s="41" t="str">
        <f t="shared" si="18"/>
        <v>misc.</v>
      </c>
      <c r="H38" s="41">
        <f t="shared" si="18"/>
        <v>0</v>
      </c>
      <c r="I38" s="41">
        <f t="shared" si="18"/>
        <v>0</v>
      </c>
      <c r="J38" s="41">
        <f t="shared" si="18"/>
        <v>0</v>
      </c>
      <c r="K38" s="41">
        <f t="shared" si="18"/>
        <v>0</v>
      </c>
      <c r="L38" s="42" t="str">
        <f t="shared" si="18"/>
        <v>total spent</v>
      </c>
      <c r="M38" s="131" t="str">
        <f t="shared" si="18"/>
        <v>income</v>
      </c>
      <c r="N38" s="42" t="str">
        <f t="shared" si="18"/>
        <v>what's left</v>
      </c>
    </row>
    <row r="39" ht="3.75" customHeight="1">
      <c r="E39" s="87"/>
    </row>
    <row r="40" spans="1:14" ht="10.5" customHeight="1">
      <c r="A40" s="282" t="s">
        <v>76</v>
      </c>
      <c r="B40" s="282"/>
      <c r="C40" s="282"/>
      <c r="E40" s="282" t="s">
        <v>77</v>
      </c>
      <c r="F40" s="282"/>
      <c r="G40" s="282"/>
      <c r="H40" s="282"/>
      <c r="I40" s="282"/>
      <c r="J40" s="282"/>
      <c r="K40" s="282"/>
      <c r="L40" s="282"/>
      <c r="M40" s="282"/>
      <c r="N40" s="282"/>
    </row>
    <row r="41" spans="1:14" ht="10.5" customHeight="1">
      <c r="A41" s="277" t="s">
        <v>74</v>
      </c>
      <c r="B41" s="278"/>
      <c r="C41" s="279"/>
      <c r="E41" s="277" t="s">
        <v>89</v>
      </c>
      <c r="F41" s="278"/>
      <c r="G41" s="278"/>
      <c r="H41" s="278"/>
      <c r="I41" s="278"/>
      <c r="J41" s="278"/>
      <c r="K41" s="278"/>
      <c r="L41" s="278"/>
      <c r="M41" s="278"/>
      <c r="N41" s="279"/>
    </row>
    <row r="42" spans="1:14" ht="10.5" customHeight="1">
      <c r="A42" s="186" t="str">
        <f>'Start Here'!S23</f>
        <v>rent</v>
      </c>
      <c r="B42" s="205"/>
      <c r="C42" s="88">
        <f aca="true" t="shared" si="19" ref="C42:C51">IF(A42=0," ","")</f>
      </c>
      <c r="D42" s="113"/>
      <c r="E42" s="89" t="str">
        <f>'Start Here'!$Q$30</f>
        <v>car maint.</v>
      </c>
      <c r="F42" s="89" t="str">
        <f>'Start Here'!$Q$31</f>
        <v>medical</v>
      </c>
      <c r="G42" s="89" t="str">
        <f>'Start Here'!$Q$32</f>
        <v>medicine</v>
      </c>
      <c r="H42" s="89" t="str">
        <f>'Start Here'!$Q$33</f>
        <v>gifts</v>
      </c>
      <c r="I42" s="89">
        <f>'Start Here'!$Q$34</f>
        <v>0</v>
      </c>
      <c r="J42" s="89">
        <f>'Start Here'!$Q$35</f>
        <v>0</v>
      </c>
      <c r="K42" s="89">
        <f>'Start Here'!$Q$36</f>
        <v>0</v>
      </c>
      <c r="L42" s="89">
        <f>'Start Here'!$Q$37</f>
        <v>0</v>
      </c>
      <c r="M42" s="89">
        <f>'Start Here'!$Q$38</f>
        <v>0</v>
      </c>
      <c r="N42" s="89">
        <f>'Start Here'!$Q$39</f>
        <v>0</v>
      </c>
    </row>
    <row r="43" spans="1:14" ht="10.5" customHeight="1">
      <c r="A43" s="186" t="str">
        <f>'Start Here'!S24</f>
        <v>phone bill</v>
      </c>
      <c r="B43" s="205"/>
      <c r="C43" s="88">
        <f t="shared" si="19"/>
      </c>
      <c r="D43" s="73"/>
      <c r="E43" s="88">
        <f>IF($E$42=0,"column","")</f>
      </c>
      <c r="F43" s="88">
        <f>IF($F$42=0,"column","")</f>
      </c>
      <c r="G43" s="88">
        <f>IF($G$42=0,"This","")</f>
      </c>
      <c r="H43" s="88">
        <f>IF($H$42=0,"This","")</f>
      </c>
      <c r="I43" s="88" t="str">
        <f>IF($I$42=0,"This","")</f>
        <v>This</v>
      </c>
      <c r="J43" s="88" t="str">
        <f>IF($J$42=0,"This","")</f>
        <v>This</v>
      </c>
      <c r="K43" s="88" t="str">
        <f>IF($K$42=0,"This","")</f>
        <v>This</v>
      </c>
      <c r="L43" s="88" t="str">
        <f>IF($L$42=0,"This","")</f>
        <v>This</v>
      </c>
      <c r="M43" s="88" t="str">
        <f>IF($M$42=0,"This","")</f>
        <v>This</v>
      </c>
      <c r="N43" s="88" t="str">
        <f>IF($N$42=0,"This","")</f>
        <v>This</v>
      </c>
    </row>
    <row r="44" spans="1:14" ht="10.5" customHeight="1">
      <c r="A44" s="186" t="str">
        <f>'Start Here'!S25</f>
        <v>insurance</v>
      </c>
      <c r="B44" s="205"/>
      <c r="C44" s="88">
        <f t="shared" si="19"/>
      </c>
      <c r="D44" s="73"/>
      <c r="E44" s="88">
        <f>IF($E$42=0,"column","")</f>
      </c>
      <c r="F44" s="88">
        <f>IF($F$42=0,"column","")</f>
      </c>
      <c r="G44" s="88">
        <f>IF($G$42=0,"column","")</f>
      </c>
      <c r="H44" s="88">
        <f>IF($H$42=0,"column","")</f>
      </c>
      <c r="I44" s="88" t="str">
        <f>IF($I$42=0,"column","")</f>
        <v>column</v>
      </c>
      <c r="J44" s="88" t="str">
        <f>IF($J$42=0,"column","")</f>
        <v>column</v>
      </c>
      <c r="K44" s="88" t="str">
        <f>IF($K$42=0,"column","")</f>
        <v>column</v>
      </c>
      <c r="L44" s="88" t="str">
        <f>IF($L$42=0,"column","")</f>
        <v>column</v>
      </c>
      <c r="M44" s="88" t="str">
        <f>IF($M$42=0,"column","")</f>
        <v>column</v>
      </c>
      <c r="N44" s="88" t="str">
        <f>IF($N$42=0,"column","")</f>
        <v>column</v>
      </c>
    </row>
    <row r="45" spans="1:14" ht="10.5" customHeight="1">
      <c r="A45" s="186" t="str">
        <f>'Start Here'!S26</f>
        <v>tithe</v>
      </c>
      <c r="B45" s="205"/>
      <c r="C45" s="88">
        <f t="shared" si="19"/>
      </c>
      <c r="D45" s="73"/>
      <c r="E45" s="88">
        <f>IF($E$42=0,"stays","")</f>
      </c>
      <c r="F45" s="88">
        <f>IF($F$42=0,"stays","")</f>
      </c>
      <c r="G45" s="88">
        <f>IF($G$42=0,"stays","")</f>
      </c>
      <c r="H45" s="88">
        <f>IF($H$42=0,"stays","")</f>
      </c>
      <c r="I45" s="88" t="str">
        <f>IF($I$42=0,"stays","")</f>
        <v>stays</v>
      </c>
      <c r="J45" s="88" t="str">
        <f>IF($J$42=0,"stays","")</f>
        <v>stays</v>
      </c>
      <c r="K45" s="88" t="str">
        <f>IF($K$42=0,"stays","")</f>
        <v>stays</v>
      </c>
      <c r="L45" s="88" t="str">
        <f>IF($L$42=0,"stays","")</f>
        <v>stays</v>
      </c>
      <c r="M45" s="88" t="str">
        <f>IF($M$42=0,"stays","")</f>
        <v>stays</v>
      </c>
      <c r="N45" s="88" t="str">
        <f>IF($N$42=0,"stays","")</f>
        <v>stays</v>
      </c>
    </row>
    <row r="46" spans="1:14" ht="10.5" customHeight="1">
      <c r="A46" s="186" t="str">
        <f>'Start Here'!S27</f>
        <v>donations</v>
      </c>
      <c r="B46" s="205"/>
      <c r="C46" s="88">
        <f t="shared" si="19"/>
      </c>
      <c r="D46" s="73"/>
      <c r="E46" s="88">
        <f>IF($E$42=0,"blank.","")</f>
      </c>
      <c r="F46" s="88">
        <f>IF($F$42=0,"blank.","")</f>
      </c>
      <c r="G46" s="88">
        <f>IF($G$42=0,"blank.","")</f>
      </c>
      <c r="H46" s="88">
        <f>IF($H$42=0,"blank.","")</f>
      </c>
      <c r="I46" s="88" t="str">
        <f>IF($I$42=0,"blank.","")</f>
        <v>blank.</v>
      </c>
      <c r="J46" s="88" t="str">
        <f>IF($J$42=0,"blank.","")</f>
        <v>blank.</v>
      </c>
      <c r="K46" s="88" t="str">
        <f>IF($K$42=0,"blank.","")</f>
        <v>blank.</v>
      </c>
      <c r="L46" s="88" t="str">
        <f>IF($L$42=0,"blank.","")</f>
        <v>blank.</v>
      </c>
      <c r="M46" s="88" t="str">
        <f>IF($M$42=0,"blank.","")</f>
        <v>blank.</v>
      </c>
      <c r="N46" s="88" t="str">
        <f>IF($N$42=0,"blank.","")</f>
        <v>blank.</v>
      </c>
    </row>
    <row r="47" spans="1:14" ht="10.5" customHeight="1">
      <c r="A47" s="186" t="str">
        <f>'Start Here'!S28</f>
        <v>savings</v>
      </c>
      <c r="B47" s="205"/>
      <c r="C47" s="88">
        <f t="shared" si="19"/>
      </c>
      <c r="D47" s="73"/>
      <c r="E47" s="88">
        <f>IF($E$42=0," ","")</f>
      </c>
      <c r="F47" s="88">
        <f>IF($F$42=0," ","")</f>
      </c>
      <c r="G47" s="88">
        <f>IF($G$42=0," ","")</f>
      </c>
      <c r="H47" s="88">
        <f>IF($H$42=0," ","")</f>
      </c>
      <c r="I47" s="88" t="str">
        <f>IF($I$42=0," ","")</f>
        <v> </v>
      </c>
      <c r="J47" s="88" t="str">
        <f>IF($J$42=0," ","")</f>
        <v> </v>
      </c>
      <c r="K47" s="88" t="str">
        <f>IF($K$42=0," ","")</f>
        <v> </v>
      </c>
      <c r="L47" s="88" t="str">
        <f>IF($L$42=0," ","")</f>
        <v> </v>
      </c>
      <c r="M47" s="88" t="str">
        <f>IF($M$42=0," ","")</f>
        <v> </v>
      </c>
      <c r="N47" s="88" t="str">
        <f>IF($N$42=0," ","")</f>
        <v> </v>
      </c>
    </row>
    <row r="48" spans="1:14" ht="10.5" customHeight="1">
      <c r="A48" s="186" t="str">
        <f>'Start Here'!S29</f>
        <v>college</v>
      </c>
      <c r="B48" s="205"/>
      <c r="C48" s="88">
        <f t="shared" si="19"/>
      </c>
      <c r="D48" s="73"/>
      <c r="E48" s="88">
        <f>IF($E$42=0," ","")</f>
      </c>
      <c r="F48" s="88">
        <f>IF($F$42=0," ","")</f>
      </c>
      <c r="G48" s="88">
        <f>IF($G$42=0," ","")</f>
      </c>
      <c r="H48" s="88">
        <f>IF($H$42=0," ","")</f>
      </c>
      <c r="I48" s="88" t="str">
        <f>IF($I$42=0," ","")</f>
        <v> </v>
      </c>
      <c r="J48" s="88" t="str">
        <f>IF($J$42=0," ","")</f>
        <v> </v>
      </c>
      <c r="K48" s="88" t="str">
        <f>IF($K$42=0," ","")</f>
        <v> </v>
      </c>
      <c r="L48" s="88" t="str">
        <f>IF($L$42=0," ","")</f>
        <v> </v>
      </c>
      <c r="M48" s="88" t="str">
        <f>IF($M$42=0," ","")</f>
        <v> </v>
      </c>
      <c r="N48" s="88" t="str">
        <f>IF($N$42=0," ","")</f>
        <v> </v>
      </c>
    </row>
    <row r="49" spans="1:14" ht="10.5" customHeight="1">
      <c r="A49" s="186">
        <f>'Start Here'!S30</f>
        <v>0</v>
      </c>
      <c r="B49" s="205"/>
      <c r="C49" s="88" t="str">
        <f t="shared" si="19"/>
        <v> </v>
      </c>
      <c r="D49" s="73"/>
      <c r="E49" s="88">
        <f>IF($E$42=0," ","")</f>
      </c>
      <c r="F49" s="88">
        <f>IF($F$42=0," ","")</f>
      </c>
      <c r="G49" s="88">
        <f>IF($G$42=0," ","")</f>
      </c>
      <c r="H49" s="88">
        <f>IF($H$42=0," ","")</f>
      </c>
      <c r="I49" s="88" t="str">
        <f>IF($I$42=0," ","")</f>
        <v> </v>
      </c>
      <c r="J49" s="88" t="str">
        <f>IF($J$42=0," ","")</f>
        <v> </v>
      </c>
      <c r="K49" s="88" t="str">
        <f>IF($K$42=0," ","")</f>
        <v> </v>
      </c>
      <c r="L49" s="88" t="str">
        <f>IF($L$42=0," ","")</f>
        <v> </v>
      </c>
      <c r="M49" s="88" t="str">
        <f>IF($M$42=0," ","")</f>
        <v> </v>
      </c>
      <c r="N49" s="88" t="str">
        <f>IF($N$42=0," ","")</f>
        <v> </v>
      </c>
    </row>
    <row r="50" spans="1:14" ht="10.5" customHeight="1">
      <c r="A50" s="186">
        <f>'Start Here'!S31</f>
        <v>0</v>
      </c>
      <c r="B50" s="283"/>
      <c r="C50" s="88" t="str">
        <f t="shared" si="19"/>
        <v> </v>
      </c>
      <c r="D50" s="73"/>
      <c r="E50" s="88">
        <f>IF($E$42=0," ","")</f>
      </c>
      <c r="F50" s="88">
        <f>IF($F$42=0," ","")</f>
      </c>
      <c r="G50" s="88">
        <f>IF($G$42=0," ","")</f>
      </c>
      <c r="H50" s="88">
        <f>IF($H$42=0," ","")</f>
      </c>
      <c r="I50" s="88" t="str">
        <f>IF($I$42=0," ","")</f>
        <v> </v>
      </c>
      <c r="J50" s="88" t="str">
        <f>IF($J$42=0," ","")</f>
        <v> </v>
      </c>
      <c r="K50" s="88" t="str">
        <f>IF($K$42=0," ","")</f>
        <v> </v>
      </c>
      <c r="L50" s="88" t="str">
        <f>IF($L$42=0," ","")</f>
        <v> </v>
      </c>
      <c r="M50" s="88" t="str">
        <f>IF($M$42=0," ","")</f>
        <v> </v>
      </c>
      <c r="N50" s="88" t="str">
        <f>IF($N$42=0," ","")</f>
        <v> </v>
      </c>
    </row>
    <row r="51" spans="1:14" ht="10.5" customHeight="1">
      <c r="A51" s="186">
        <f>'Start Here'!S32</f>
        <v>0</v>
      </c>
      <c r="B51" s="283"/>
      <c r="C51" s="88" t="str">
        <f t="shared" si="19"/>
        <v> </v>
      </c>
      <c r="D51" s="73"/>
      <c r="E51" s="88">
        <f>IF($E$42=0," ","")</f>
      </c>
      <c r="F51" s="88">
        <f>IF($F$42=0," ","")</f>
      </c>
      <c r="G51" s="88">
        <f>IF($G$42=0," ","")</f>
      </c>
      <c r="H51" s="88">
        <f>IF($H$42=0," ","")</f>
      </c>
      <c r="I51" s="88" t="str">
        <f>IF($I$42=0," ","")</f>
        <v> </v>
      </c>
      <c r="J51" s="88" t="str">
        <f>IF($J$42=0," ","")</f>
        <v> </v>
      </c>
      <c r="K51" s="88" t="str">
        <f>IF($K$42=0," ","")</f>
        <v> </v>
      </c>
      <c r="L51" s="88" t="str">
        <f>IF($L$42=0," ","")</f>
        <v> </v>
      </c>
      <c r="M51" s="88" t="str">
        <f>IF($M$42=0," ","")</f>
        <v> </v>
      </c>
      <c r="N51" s="88" t="str">
        <f>IF($N$42=0," ","")</f>
        <v> </v>
      </c>
    </row>
    <row r="52" spans="4:14" ht="10.5" customHeight="1">
      <c r="D52" s="93" t="s">
        <v>42</v>
      </c>
      <c r="E52" s="50">
        <f>IF(E42=0," ",SUM(E43:E51))</f>
        <v>0</v>
      </c>
      <c r="F52" s="50">
        <f aca="true" t="shared" si="20" ref="F52:N52">IF(F42=0," ",SUM(F43:F51))</f>
        <v>0</v>
      </c>
      <c r="G52" s="50">
        <f t="shared" si="20"/>
        <v>0</v>
      </c>
      <c r="H52" s="50">
        <f t="shared" si="20"/>
        <v>0</v>
      </c>
      <c r="I52" s="50" t="str">
        <f t="shared" si="20"/>
        <v> </v>
      </c>
      <c r="J52" s="50" t="str">
        <f t="shared" si="20"/>
        <v> </v>
      </c>
      <c r="K52" s="50" t="str">
        <f t="shared" si="20"/>
        <v> </v>
      </c>
      <c r="L52" s="50" t="str">
        <f t="shared" si="20"/>
        <v> </v>
      </c>
      <c r="M52" s="50" t="str">
        <f t="shared" si="20"/>
        <v> </v>
      </c>
      <c r="N52" s="50" t="str">
        <f t="shared" si="20"/>
        <v> </v>
      </c>
    </row>
    <row r="53" spans="4:14" ht="3.75" customHeight="1">
      <c r="D53" s="93"/>
      <c r="E53" s="116"/>
      <c r="F53" s="116"/>
      <c r="G53" s="116"/>
      <c r="H53" s="116"/>
      <c r="I53" s="116"/>
      <c r="J53" s="116"/>
      <c r="K53" s="116"/>
      <c r="L53" s="116"/>
      <c r="M53" s="116"/>
      <c r="N53" s="116"/>
    </row>
    <row r="54" spans="1:14" ht="10.5" customHeight="1">
      <c r="A54" s="256" t="str">
        <f>CONCATENATE("Analysis for ",TEXT(A3,"mmmm "),YEAR(A3))</f>
        <v>Analysis for August 2009</v>
      </c>
      <c r="B54" s="256"/>
      <c r="C54" s="256"/>
      <c r="D54" s="256"/>
      <c r="E54" s="256"/>
      <c r="F54" s="256"/>
      <c r="G54" s="256"/>
      <c r="H54" s="256"/>
      <c r="I54" s="256"/>
      <c r="J54" s="256"/>
      <c r="K54" s="256"/>
      <c r="L54" s="256"/>
      <c r="M54" s="256"/>
      <c r="N54" s="256"/>
    </row>
    <row r="55" spans="1:14" ht="10.5" customHeight="1">
      <c r="A55" s="258"/>
      <c r="B55" s="258"/>
      <c r="C55" s="258"/>
      <c r="D55" s="258"/>
      <c r="E55" s="258"/>
      <c r="F55" s="258"/>
      <c r="G55" s="258"/>
      <c r="H55" s="258"/>
      <c r="I55" s="258"/>
      <c r="J55" s="258"/>
      <c r="K55" s="258"/>
      <c r="L55" s="258"/>
      <c r="M55" s="258"/>
      <c r="N55" s="258"/>
    </row>
    <row r="56" spans="1:14" ht="10.5" customHeight="1">
      <c r="A56" s="186" t="s">
        <v>78</v>
      </c>
      <c r="B56" s="204"/>
      <c r="C56" s="204"/>
      <c r="D56" s="205"/>
      <c r="E56" s="145"/>
      <c r="F56" s="186" t="s">
        <v>73</v>
      </c>
      <c r="G56" s="204"/>
      <c r="H56" s="204"/>
      <c r="I56" s="205"/>
      <c r="J56" s="263"/>
      <c r="K56" s="186" t="s">
        <v>71</v>
      </c>
      <c r="L56" s="204"/>
      <c r="M56" s="204"/>
      <c r="N56" s="205"/>
    </row>
    <row r="57" spans="1:14" ht="10.5" customHeight="1">
      <c r="A57" s="247" t="s">
        <v>88</v>
      </c>
      <c r="B57" s="248"/>
      <c r="C57" s="248"/>
      <c r="D57" s="249"/>
      <c r="E57" s="145"/>
      <c r="F57" s="192" t="s">
        <v>58</v>
      </c>
      <c r="G57" s="193"/>
      <c r="H57" s="193"/>
      <c r="I57" s="194"/>
      <c r="J57" s="263"/>
      <c r="K57" s="257" t="s">
        <v>59</v>
      </c>
      <c r="L57" s="257"/>
      <c r="M57" s="257"/>
      <c r="N57" s="257"/>
    </row>
    <row r="58" spans="1:14" ht="10.5" customHeight="1">
      <c r="A58" s="250"/>
      <c r="B58" s="251"/>
      <c r="C58" s="251"/>
      <c r="D58" s="252"/>
      <c r="E58" s="261"/>
      <c r="F58" s="247" t="str">
        <f>CONCATENATE(CONCATENATE("We were ",IF(ABS($L$37)&gt;100,"way off",IF(ABS($L$37&gt;50),"pretty far off",IF(ABS($L$37)&gt;25,"off",IF(ABS($L$37)&gt;10,"pretty close to",IF(ABS($L$37)&gt;0,"really close to","right on")))))," our budget for the month. "),"We had planned to spend ",DOLLAR($L$36,2)," this month, and we ended up spending ",DOLLAR($L$35,2),", so our planning was ",IF($L$37&gt;0,CONCATENATE("over by ",DOLLAR(ABS($L$37),2)),IF($L$37&lt;0,CONCATENATE("under by ",DOLLAR(ABS($L$37),2)),"right on")),".")</f>
        <v>We were way off our budget for the month. We had planned to spend $705.50 this month, and we ended up spending $0.00, so our planning was over by $705.50.</v>
      </c>
      <c r="G58" s="248"/>
      <c r="H58" s="248"/>
      <c r="I58" s="249"/>
      <c r="J58" s="263"/>
      <c r="K58" s="266" t="str">
        <f>CONCATENATE("This month, we spent ",DOLLAR(C67,2),". That was ...")</f>
        <v>This month, we spent $0.00. That was ...</v>
      </c>
      <c r="L58" s="189"/>
      <c r="M58" s="189"/>
      <c r="N58" s="267"/>
    </row>
    <row r="59" spans="1:14" ht="10.5" customHeight="1">
      <c r="A59" s="250"/>
      <c r="B59" s="251"/>
      <c r="C59" s="251"/>
      <c r="D59" s="252"/>
      <c r="E59" s="261"/>
      <c r="F59" s="250"/>
      <c r="G59" s="251"/>
      <c r="H59" s="251"/>
      <c r="I59" s="252"/>
      <c r="J59" s="263"/>
      <c r="K59" s="259" t="str">
        <f>CONCATENATE("     • ",DOLLAR(C64,2)," spent on Variable Expenses")</f>
        <v>     • $0.00 spent on Variable Expenses</v>
      </c>
      <c r="L59" s="190"/>
      <c r="M59" s="190"/>
      <c r="N59" s="260"/>
    </row>
    <row r="60" spans="1:14" ht="10.5" customHeight="1">
      <c r="A60" s="250"/>
      <c r="B60" s="251"/>
      <c r="C60" s="251"/>
      <c r="D60" s="252"/>
      <c r="E60" s="261"/>
      <c r="F60" s="250"/>
      <c r="G60" s="251"/>
      <c r="H60" s="251"/>
      <c r="I60" s="252"/>
      <c r="J60" s="263"/>
      <c r="K60" s="259" t="str">
        <f>CONCATENATE("          (like ",'Start Here'!$F$96," / ",'Start Here'!$F$97," / etc.)")</f>
        <v>          (like housecare / groceries / etc.)</v>
      </c>
      <c r="L60" s="190"/>
      <c r="M60" s="190"/>
      <c r="N60" s="260"/>
    </row>
    <row r="61" spans="1:14" ht="10.5" customHeight="1">
      <c r="A61" s="253"/>
      <c r="B61" s="254"/>
      <c r="C61" s="254"/>
      <c r="D61" s="255"/>
      <c r="E61" s="261"/>
      <c r="F61" s="250" t="s">
        <v>96</v>
      </c>
      <c r="G61" s="251"/>
      <c r="H61" s="251"/>
      <c r="I61" s="252"/>
      <c r="J61" s="263"/>
      <c r="K61" s="259" t="str">
        <f>CONCATENATE("     • ",DOLLAR(C65,2)," spent on Regular Expenses")</f>
        <v>     • $0.00 spent on Regular Expenses</v>
      </c>
      <c r="L61" s="190"/>
      <c r="M61" s="190"/>
      <c r="N61" s="260"/>
    </row>
    <row r="62" spans="1:14" ht="10.5" customHeight="1">
      <c r="A62" s="262"/>
      <c r="B62" s="262"/>
      <c r="C62" s="262"/>
      <c r="D62" s="262"/>
      <c r="E62" s="261"/>
      <c r="F62" s="250"/>
      <c r="G62" s="251"/>
      <c r="H62" s="251"/>
      <c r="I62" s="252"/>
      <c r="J62" s="263"/>
      <c r="K62" s="259" t="str">
        <f>CONCATENATE("          (like ",'Start Here'!$F$72," / ",'Start Here'!$F$73," / etc.)")</f>
        <v>          (like rent / phone bill / etc.)</v>
      </c>
      <c r="L62" s="190"/>
      <c r="M62" s="190"/>
      <c r="N62" s="260"/>
    </row>
    <row r="63" spans="1:14" ht="10.5" customHeight="1">
      <c r="A63" s="117" t="s">
        <v>64</v>
      </c>
      <c r="B63" s="117" t="s">
        <v>65</v>
      </c>
      <c r="C63" s="117" t="s">
        <v>66</v>
      </c>
      <c r="D63" s="117" t="s">
        <v>67</v>
      </c>
      <c r="E63" s="261"/>
      <c r="F63" s="253"/>
      <c r="G63" s="254"/>
      <c r="H63" s="254"/>
      <c r="I63" s="255"/>
      <c r="J63" s="263"/>
      <c r="K63" s="259" t="str">
        <f>CONCATENATE("     • ",DOLLAR(C66,2)," spent on Irregular Expenses")</f>
        <v>     • $0.00 spent on Irregular Expenses</v>
      </c>
      <c r="L63" s="190"/>
      <c r="M63" s="190"/>
      <c r="N63" s="260"/>
    </row>
    <row r="64" spans="1:14" ht="10.5" customHeight="1">
      <c r="A64" s="110" t="s">
        <v>68</v>
      </c>
      <c r="B64" s="119">
        <f>$L$36</f>
        <v>705.5</v>
      </c>
      <c r="C64" s="119">
        <f>L35</f>
        <v>0</v>
      </c>
      <c r="D64" s="50">
        <f>B64-C64</f>
        <v>705.5</v>
      </c>
      <c r="E64" s="144"/>
      <c r="F64" s="262"/>
      <c r="G64" s="262"/>
      <c r="H64" s="262"/>
      <c r="I64" s="262"/>
      <c r="J64" s="264"/>
      <c r="K64" s="259" t="str">
        <f>CONCATENATE("          (like ",'Start Here'!$F$84," / ",'Start Here'!$F$85," / etc.)")</f>
        <v>          (like car maint. / medical / etc.)</v>
      </c>
      <c r="L64" s="190"/>
      <c r="M64" s="190"/>
      <c r="N64" s="260"/>
    </row>
    <row r="65" spans="1:14" ht="10.5" customHeight="1">
      <c r="A65" s="110" t="s">
        <v>69</v>
      </c>
      <c r="B65" s="119">
        <f>'Start Here'!$O$77</f>
        <v>1469.5</v>
      </c>
      <c r="C65" s="119">
        <f>SUM($C$42:$C$51)</f>
        <v>0</v>
      </c>
      <c r="D65" s="50">
        <f>B65-C65</f>
        <v>1469.5</v>
      </c>
      <c r="E65" s="265"/>
      <c r="F65" s="270" t="s">
        <v>61</v>
      </c>
      <c r="G65" s="271"/>
      <c r="H65" s="272"/>
      <c r="I65" s="50">
        <f>M35</f>
        <v>0</v>
      </c>
      <c r="J65" s="276"/>
      <c r="K65" s="259" t="str">
        <f>CONCATENATE("We brought in ",DOLLAR($M$35,2)," for the month, so we ended up ",IF(SUM($M$35-(Analysis!J16+Analysis!J32+Analysis!J67))&gt;0,CONCATENATE("making ",DOLLAR(($M$35-C67),2)," beyond what we spent."),IF(SUM($M$35-C67)=0," breaking even.",CONCATENATE(" spending ",DOLLAR($M$35-C67,2)," beyond what we made."))))</f>
        <v>We brought in $0.00 for the month, so we ended up  breaking even.</v>
      </c>
      <c r="L65" s="190"/>
      <c r="M65" s="190"/>
      <c r="N65" s="260"/>
    </row>
    <row r="66" spans="1:14" ht="10.5" customHeight="1">
      <c r="A66" s="110" t="s">
        <v>70</v>
      </c>
      <c r="B66" s="119">
        <f>'Start Here'!$O$89</f>
        <v>375</v>
      </c>
      <c r="C66" s="119">
        <f>SUM($E$52:$N$52)</f>
        <v>0</v>
      </c>
      <c r="D66" s="50">
        <f>B66-C66</f>
        <v>375</v>
      </c>
      <c r="E66" s="265"/>
      <c r="F66" s="270" t="s">
        <v>62</v>
      </c>
      <c r="G66" s="271"/>
      <c r="H66" s="272"/>
      <c r="I66" s="50">
        <f>C67</f>
        <v>0</v>
      </c>
      <c r="J66" s="265"/>
      <c r="K66" s="259"/>
      <c r="L66" s="190"/>
      <c r="M66" s="190"/>
      <c r="N66" s="260"/>
    </row>
    <row r="67" spans="1:14" ht="10.5" customHeight="1">
      <c r="A67" s="109" t="s">
        <v>18</v>
      </c>
      <c r="B67" s="50">
        <f>SUM(B64:B66)</f>
        <v>2550</v>
      </c>
      <c r="C67" s="50">
        <f>SUM(C64:C66)</f>
        <v>0</v>
      </c>
      <c r="D67" s="112">
        <f>SUM(D64:D66)</f>
        <v>2550</v>
      </c>
      <c r="E67" s="265"/>
      <c r="F67" s="273" t="s">
        <v>67</v>
      </c>
      <c r="G67" s="274"/>
      <c r="H67" s="275"/>
      <c r="I67" s="112">
        <f>I65-I66</f>
        <v>0</v>
      </c>
      <c r="J67" s="120"/>
      <c r="K67" s="268" t="s">
        <v>72</v>
      </c>
      <c r="L67" s="191"/>
      <c r="M67" s="191"/>
      <c r="N67" s="269"/>
    </row>
    <row r="68" spans="1:14" ht="10.5" customHeight="1">
      <c r="A68" s="258"/>
      <c r="B68" s="258"/>
      <c r="C68" s="258"/>
      <c r="D68" s="258"/>
      <c r="E68" s="258"/>
      <c r="F68" s="258"/>
      <c r="G68" s="258"/>
      <c r="H68" s="258"/>
      <c r="I68" s="258"/>
      <c r="J68" s="258"/>
      <c r="K68" s="258"/>
      <c r="L68" s="258"/>
      <c r="M68" s="258"/>
      <c r="N68" s="258"/>
    </row>
    <row r="69" s="113" customFormat="1" ht="3.75" customHeight="1"/>
    <row r="70" spans="1:14" ht="10.5" customHeight="1">
      <c r="A70" s="78"/>
      <c r="B70" s="78"/>
      <c r="C70" s="78"/>
      <c r="D70" s="78"/>
      <c r="E70" s="78"/>
      <c r="F70" s="78"/>
      <c r="G70" s="78"/>
      <c r="H70" s="78"/>
      <c r="I70" s="78"/>
      <c r="J70" s="78"/>
      <c r="K70" s="78"/>
      <c r="L70" s="78"/>
      <c r="M70" s="78"/>
      <c r="N70" s="78"/>
    </row>
    <row r="71" spans="1:6" ht="10.5" customHeight="1">
      <c r="A71" s="78"/>
      <c r="B71" s="78"/>
      <c r="C71" s="78"/>
      <c r="D71" s="78"/>
      <c r="E71" s="78"/>
      <c r="F71" s="78"/>
    </row>
    <row r="72" spans="1:6" ht="10.5" customHeight="1">
      <c r="A72" s="78"/>
      <c r="B72" s="78"/>
      <c r="C72" s="78"/>
      <c r="D72" s="78"/>
      <c r="E72" s="78"/>
      <c r="F72" s="78"/>
    </row>
    <row r="73" spans="1:6" ht="10.5" customHeight="1">
      <c r="A73" s="78"/>
      <c r="B73" s="78"/>
      <c r="C73" s="78"/>
      <c r="D73" s="78"/>
      <c r="E73" s="78"/>
      <c r="F73" s="78"/>
    </row>
    <row r="74" spans="1:6" ht="10.5" customHeight="1">
      <c r="A74" s="78"/>
      <c r="B74" s="78"/>
      <c r="C74" s="78"/>
      <c r="D74" s="78"/>
      <c r="E74" s="78"/>
      <c r="F74" s="78"/>
    </row>
    <row r="75" spans="1:6" ht="10.5" customHeight="1">
      <c r="A75" s="78"/>
      <c r="B75" s="78"/>
      <c r="C75" s="78"/>
      <c r="D75" s="78"/>
      <c r="E75" s="78"/>
      <c r="F75" s="78"/>
    </row>
    <row r="76" spans="1:6" ht="10.5" customHeight="1">
      <c r="A76" s="78"/>
      <c r="B76" s="78"/>
      <c r="C76" s="78"/>
      <c r="D76" s="78"/>
      <c r="E76" s="78"/>
      <c r="F76" s="78"/>
    </row>
    <row r="77" spans="1:6" ht="10.5" customHeight="1">
      <c r="A77" s="78"/>
      <c r="B77" s="78"/>
      <c r="C77" s="78"/>
      <c r="D77" s="78"/>
      <c r="E77" s="78"/>
      <c r="F77" s="78"/>
    </row>
    <row r="78" spans="1:6" ht="10.5" customHeight="1">
      <c r="A78" s="78"/>
      <c r="B78" s="78"/>
      <c r="C78" s="78"/>
      <c r="D78" s="78"/>
      <c r="E78" s="78"/>
      <c r="F78" s="78"/>
    </row>
    <row r="79" spans="1:6" ht="10.5" customHeight="1">
      <c r="A79" s="78"/>
      <c r="B79" s="78"/>
      <c r="C79" s="78"/>
      <c r="D79" s="78"/>
      <c r="E79" s="78"/>
      <c r="F79" s="78"/>
    </row>
    <row r="80" spans="1:6" ht="10.5" customHeight="1">
      <c r="A80" s="111"/>
      <c r="B80" s="111"/>
      <c r="C80" s="111"/>
      <c r="D80" s="111"/>
      <c r="E80" s="111"/>
      <c r="F80" s="111"/>
    </row>
    <row r="81" spans="1:6" ht="10.5" customHeight="1">
      <c r="A81" s="111"/>
      <c r="B81" s="111"/>
      <c r="C81" s="111"/>
      <c r="D81" s="111"/>
      <c r="E81" s="111"/>
      <c r="F81" s="111"/>
    </row>
    <row r="82" spans="1:6" ht="10.5" customHeight="1">
      <c r="A82" s="111"/>
      <c r="B82" s="111"/>
      <c r="C82" s="111"/>
      <c r="D82" s="111"/>
      <c r="E82" s="111"/>
      <c r="F82" s="111"/>
    </row>
    <row r="83" spans="1:6" ht="10.5" customHeight="1">
      <c r="A83" s="111"/>
      <c r="B83" s="111"/>
      <c r="C83" s="111"/>
      <c r="D83" s="111"/>
      <c r="E83" s="111"/>
      <c r="F83" s="111"/>
    </row>
  </sheetData>
  <sheetProtection/>
  <mergeCells count="45">
    <mergeCell ref="E58:E63"/>
    <mergeCell ref="F58:I60"/>
    <mergeCell ref="K58:N58"/>
    <mergeCell ref="K59:N59"/>
    <mergeCell ref="K60:N60"/>
    <mergeCell ref="A68:N68"/>
    <mergeCell ref="E65:E67"/>
    <mergeCell ref="F65:H65"/>
    <mergeCell ref="J65:J66"/>
    <mergeCell ref="K65:N66"/>
    <mergeCell ref="F66:H66"/>
    <mergeCell ref="F67:H67"/>
    <mergeCell ref="K67:N67"/>
    <mergeCell ref="A56:D56"/>
    <mergeCell ref="F56:I56"/>
    <mergeCell ref="J56:J64"/>
    <mergeCell ref="K56:N56"/>
    <mergeCell ref="A57:D61"/>
    <mergeCell ref="F57:I57"/>
    <mergeCell ref="A62:D62"/>
    <mergeCell ref="K62:N62"/>
    <mergeCell ref="K63:N63"/>
    <mergeCell ref="K64:N64"/>
    <mergeCell ref="K57:N57"/>
    <mergeCell ref="F64:I64"/>
    <mergeCell ref="A48:B48"/>
    <mergeCell ref="A49:B49"/>
    <mergeCell ref="A50:B50"/>
    <mergeCell ref="A51:B51"/>
    <mergeCell ref="F61:I63"/>
    <mergeCell ref="K61:N61"/>
    <mergeCell ref="A54:N54"/>
    <mergeCell ref="A55:N55"/>
    <mergeCell ref="A42:B42"/>
    <mergeCell ref="A43:B43"/>
    <mergeCell ref="A44:B44"/>
    <mergeCell ref="A45:B45"/>
    <mergeCell ref="A46:B46"/>
    <mergeCell ref="A47:B47"/>
    <mergeCell ref="A1:K1"/>
    <mergeCell ref="A2:K2"/>
    <mergeCell ref="A40:C40"/>
    <mergeCell ref="E40:N40"/>
    <mergeCell ref="A41:C41"/>
    <mergeCell ref="E41:N41"/>
  </mergeCells>
  <conditionalFormatting sqref="A71:F79 L4:N37 A70:N70">
    <cfRule type="cellIs" priority="1" dxfId="9" operator="lessThan" stopIfTrue="1">
      <formula>0</formula>
    </cfRule>
  </conditionalFormatting>
  <conditionalFormatting sqref="B8:K34">
    <cfRule type="cellIs" priority="2" dxfId="13" operator="equal" stopIfTrue="1">
      <formula>" "</formula>
    </cfRule>
  </conditionalFormatting>
  <conditionalFormatting sqref="B36:K36">
    <cfRule type="cellIs" priority="3" dxfId="9" operator="lessThan" stopIfTrue="1">
      <formula>0</formula>
    </cfRule>
    <cfRule type="cellIs" priority="4" dxfId="20" operator="equal" stopIfTrue="1">
      <formula>" "</formula>
    </cfRule>
  </conditionalFormatting>
  <conditionalFormatting sqref="B4:K4">
    <cfRule type="cellIs" priority="5" dxfId="13" operator="equal" stopIfTrue="1">
      <formula>" "</formula>
    </cfRule>
    <cfRule type="cellIs" priority="6" dxfId="2" operator="equal" stopIfTrue="1">
      <formula>"This"</formula>
    </cfRule>
  </conditionalFormatting>
  <conditionalFormatting sqref="B5:K5">
    <cfRule type="cellIs" priority="7" dxfId="13" operator="equal" stopIfTrue="1">
      <formula>" "</formula>
    </cfRule>
    <cfRule type="cellIs" priority="8" dxfId="2" operator="equal" stopIfTrue="1">
      <formula>"column"</formula>
    </cfRule>
  </conditionalFormatting>
  <conditionalFormatting sqref="B6:K6">
    <cfRule type="cellIs" priority="9" dxfId="13" operator="equal" stopIfTrue="1">
      <formula>" "</formula>
    </cfRule>
    <cfRule type="cellIs" priority="10" dxfId="2" operator="equal" stopIfTrue="1">
      <formula>"stays"</formula>
    </cfRule>
  </conditionalFormatting>
  <conditionalFormatting sqref="B7:K7">
    <cfRule type="cellIs" priority="11" dxfId="13" operator="equal" stopIfTrue="1">
      <formula>" "</formula>
    </cfRule>
    <cfRule type="cellIs" priority="12" dxfId="2" operator="equal" stopIfTrue="1">
      <formula>"blank."</formula>
    </cfRule>
  </conditionalFormatting>
  <conditionalFormatting sqref="E42:N42 B3:K3 B38:K38 B50:B51 A42:A51">
    <cfRule type="cellIs" priority="13" dxfId="11" operator="equal" stopIfTrue="1">
      <formula>0</formula>
    </cfRule>
  </conditionalFormatting>
  <conditionalFormatting sqref="B35:K35">
    <cfRule type="cellIs" priority="14" dxfId="10" operator="equal" stopIfTrue="1">
      <formula>" "</formula>
    </cfRule>
  </conditionalFormatting>
  <conditionalFormatting sqref="B37:K37">
    <cfRule type="cellIs" priority="15" dxfId="9" operator="lessThan" stopIfTrue="1">
      <formula>0</formula>
    </cfRule>
    <cfRule type="cellIs" priority="16" dxfId="1" operator="equal" stopIfTrue="1">
      <formula>" "</formula>
    </cfRule>
  </conditionalFormatting>
  <conditionalFormatting sqref="E53:N53">
    <cfRule type="cellIs" priority="17" dxfId="1" operator="equal" stopIfTrue="1">
      <formula>" "</formula>
    </cfRule>
  </conditionalFormatting>
  <conditionalFormatting sqref="E47:N51 C42:C51">
    <cfRule type="cellIs" priority="18" dxfId="2" operator="equal" stopIfTrue="1">
      <formula>" "</formula>
    </cfRule>
  </conditionalFormatting>
  <conditionalFormatting sqref="E46:N46">
    <cfRule type="cellIs" priority="19" dxfId="2" operator="equal" stopIfTrue="1">
      <formula>"blank."</formula>
    </cfRule>
  </conditionalFormatting>
  <conditionalFormatting sqref="E43:N43">
    <cfRule type="cellIs" priority="20" dxfId="2" operator="equal" stopIfTrue="1">
      <formula>"This"</formula>
    </cfRule>
  </conditionalFormatting>
  <conditionalFormatting sqref="E44:N44">
    <cfRule type="cellIs" priority="21" dxfId="2" operator="equal" stopIfTrue="1">
      <formula>"column"</formula>
    </cfRule>
  </conditionalFormatting>
  <conditionalFormatting sqref="E45:N45">
    <cfRule type="cellIs" priority="22" dxfId="2" operator="equal" stopIfTrue="1">
      <formula>"stays"</formula>
    </cfRule>
  </conditionalFormatting>
  <conditionalFormatting sqref="E52:N52">
    <cfRule type="cellIs" priority="23" dxfId="1" operator="equal" stopIfTrue="1">
      <formula>" "</formula>
    </cfRule>
    <cfRule type="cellIs" priority="24" dxfId="0" operator="equal" stopIfTrue="1">
      <formula>0</formula>
    </cfRule>
  </conditionalFormatting>
  <printOptions/>
  <pageMargins left="0.75" right="0.75" top="1" bottom="1" header="0.5" footer="0.5"/>
  <pageSetup orientation="portrait" paperSize="9"/>
  <ignoredErrors>
    <ignoredError sqref="L35"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PearBudget 3.1</dc:title>
  <dc:subject/>
  <dc:creator>Charlie Park</dc:creator>
  <cp:keywords/>
  <dc:description>This is an easy-to-use personal finance budgeting program.</dc:description>
  <cp:lastModifiedBy>DJ</cp:lastModifiedBy>
  <cp:lastPrinted>2004-08-19T00:13:41Z</cp:lastPrinted>
  <dcterms:created xsi:type="dcterms:W3CDTF">2002-06-23T20:59:50Z</dcterms:created>
  <dcterms:modified xsi:type="dcterms:W3CDTF">2015-02-24T17:47:44Z</dcterms:modified>
  <cp:category>Budgeting Software</cp:category>
  <cp:version/>
  <cp:contentType/>
  <cp:contentStatus/>
</cp:coreProperties>
</file>

<file path=docProps/custom.xml><?xml version="1.0" encoding="utf-8"?>
<Properties xmlns="http://schemas.openxmlformats.org/officeDocument/2006/custom-properties" xmlns:vt="http://schemas.openxmlformats.org/officeDocument/2006/docPropsVTypes"/>
</file>